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lkicloud-my.sharepoint.com/personal/egle_deltuvaite_lithuanianculture_lt/Documents/Documents/Ataskaitos/2025_LKI/Galutine_suderinta su KM_2026.01.23/"/>
    </mc:Choice>
  </mc:AlternateContent>
  <xr:revisionPtr revIDLastSave="9" documentId="8_{86ED4D58-0743-42E5-BEBD-B19A439A8CFB}" xr6:coauthVersionLast="47" xr6:coauthVersionMax="47" xr10:uidLastSave="{48DB405C-25A1-4510-BF1D-03C6BD75C138}"/>
  <bookViews>
    <workbookView xWindow="-120" yWindow="-120" windowWidth="29040" windowHeight="15720" tabRatio="847" xr2:uid="{00000000-000D-0000-FFFF-FFFF00000000}"/>
  </bookViews>
  <sheets>
    <sheet name="KITOS įstaigos" sheetId="25" r:id="rId1"/>
  </sheets>
  <definedNames>
    <definedName name="_xlnm.Print_Area" localSheetId="0">'KITOS įstaigos'!$A$1:$J$104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25" l="1"/>
  <c r="E34" i="25"/>
  <c r="E35" i="25"/>
  <c r="E28" i="25"/>
  <c r="E29" i="25"/>
  <c r="E30" i="25"/>
  <c r="E23" i="25"/>
  <c r="E24" i="25"/>
  <c r="E25" i="25"/>
  <c r="E46" i="25"/>
  <c r="E47" i="25"/>
  <c r="E48" i="25"/>
  <c r="E44" i="25"/>
  <c r="E43" i="25"/>
  <c r="E31" i="25"/>
  <c r="E27" i="25"/>
  <c r="E36" i="25"/>
  <c r="E32" i="25"/>
  <c r="E19" i="25"/>
  <c r="E20" i="25"/>
  <c r="I53" i="25"/>
  <c r="D54" i="25"/>
  <c r="D100" i="25"/>
  <c r="E100" i="25" s="1"/>
  <c r="I71" i="25"/>
  <c r="D71" i="25" s="1"/>
  <c r="E71" i="25" l="1"/>
  <c r="D96" i="25" l="1"/>
  <c r="E96" i="25" s="1"/>
  <c r="D92" i="25"/>
  <c r="E92" i="25" s="1"/>
  <c r="I89" i="25"/>
  <c r="D89" i="25" s="1"/>
  <c r="E89" i="25" s="1"/>
  <c r="D81" i="25"/>
  <c r="E81" i="25" s="1"/>
  <c r="D66" i="25"/>
  <c r="E66" i="25" s="1"/>
  <c r="E54" i="25"/>
  <c r="E49" i="25" l="1"/>
  <c r="E45" i="25"/>
  <c r="E42" i="25"/>
  <c r="E41" i="25"/>
  <c r="E38" i="25"/>
  <c r="E37" i="25"/>
  <c r="E26" i="25"/>
  <c r="E22" i="25"/>
  <c r="E21" i="25"/>
  <c r="E50" i="25" l="1"/>
  <c r="E40" i="25"/>
  <c r="E18" i="25"/>
  <c r="I15" i="25"/>
  <c r="I14" i="25"/>
  <c r="I13" i="25"/>
  <c r="I12" i="25"/>
  <c r="I11" i="25"/>
  <c r="D53" i="25" l="1"/>
  <c r="E53" i="25" s="1"/>
  <c r="D64" i="25"/>
  <c r="E64" i="25" s="1"/>
  <c r="D59" i="25"/>
  <c r="E59" i="25" s="1"/>
  <c r="D62" i="25"/>
  <c r="E62" i="25" s="1"/>
</calcChain>
</file>

<file path=xl/sharedStrings.xml><?xml version="1.0" encoding="utf-8"?>
<sst xmlns="http://schemas.openxmlformats.org/spreadsheetml/2006/main" count="175" uniqueCount="162">
  <si>
    <t xml:space="preserve">Forma patvirtinta </t>
  </si>
  <si>
    <t xml:space="preserve">Lietuvos Respublikos kultūros ministro </t>
  </si>
  <si>
    <t>2019 m. gruodžio 13 d. įsakymu Nr. ĮV-826</t>
  </si>
  <si>
    <t>redakcija)</t>
  </si>
  <si>
    <t>Metų prioritetinė veikla, įvykdymo informacija</t>
  </si>
  <si>
    <r>
      <t>Planinis pokytis 
(</t>
    </r>
    <r>
      <rPr>
        <sz val="11"/>
        <color theme="1"/>
        <rFont val="Calibri"/>
        <family val="2"/>
        <charset val="186"/>
        <scheme val="minor"/>
      </rPr>
      <t>stebėsenos rodiklis, 
matavimo vienetas ir / ar proceso etapas, stadija)</t>
    </r>
  </si>
  <si>
    <t>Planinė reikšmė</t>
  </si>
  <si>
    <t>Faktinė reikšmė</t>
  </si>
  <si>
    <t>Įvykdymo procentas</t>
  </si>
  <si>
    <t>Komentaras</t>
  </si>
  <si>
    <t>Veiklos sritis, tema, metinis veiksmas/darbas,
įvykdymo informacija</t>
  </si>
  <si>
    <t>PASLAUGŲ KOKYBĖ IR PRIEINAMUMAS</t>
  </si>
  <si>
    <t>BENDROSIOS FUNKCIJOS</t>
  </si>
  <si>
    <t>Žmogiškieji ištekliai</t>
  </si>
  <si>
    <t>Užimtų pareigybių dalis (proc.)</t>
  </si>
  <si>
    <r>
      <t xml:space="preserve">Patvirtintas pareigybių skaičius (vnt.), </t>
    </r>
    <r>
      <rPr>
        <b/>
        <i/>
        <sz val="11"/>
        <color theme="1"/>
        <rFont val="Calibri"/>
        <family val="2"/>
        <charset val="186"/>
        <scheme val="minor"/>
      </rPr>
      <t>iš jų:</t>
    </r>
  </si>
  <si>
    <t>Bendrosios veiklos srities darbuotojų skaičius, tenkantis vienam specialiosios veiklos srities darbuotojui (vnt.)</t>
  </si>
  <si>
    <t>Patvirtintų D lygio pareigybių skaičius (vnt.)</t>
  </si>
  <si>
    <r>
      <t xml:space="preserve">Patvirtintų pareigybių specialiosios veiklos srityje skaičius (vnt.), </t>
    </r>
    <r>
      <rPr>
        <b/>
        <i/>
        <sz val="11"/>
        <color theme="1"/>
        <rFont val="Calibri"/>
        <family val="2"/>
        <charset val="186"/>
        <scheme val="minor"/>
      </rPr>
      <t>iš jų:</t>
    </r>
  </si>
  <si>
    <t>Patvirtintų kultūros ir meno darbuotojų pareigybių skaičius (vnt.)</t>
  </si>
  <si>
    <t>Neužimtų pareigybių skaičius (vnt.)</t>
  </si>
  <si>
    <t>Darbuotojų skaičius, tenkantis vienam vadovaujančiam darbuotojui (vnt.)</t>
  </si>
  <si>
    <t>Patvirtintų vadovaujančių darbuotojų pareigybių skaičius (vnt.)</t>
  </si>
  <si>
    <r>
      <t>Metinės įstaigos išlaidos darbo užmokesčiui (eurai)</t>
    </r>
    <r>
      <rPr>
        <i/>
        <sz val="11"/>
        <color theme="1"/>
        <rFont val="Calibri"/>
        <family val="2"/>
        <charset val="186"/>
        <scheme val="minor"/>
      </rPr>
      <t>,</t>
    </r>
    <r>
      <rPr>
        <b/>
        <i/>
        <sz val="11"/>
        <color theme="1"/>
        <rFont val="Calibri"/>
        <family val="2"/>
        <charset val="186"/>
        <scheme val="minor"/>
      </rPr>
      <t xml:space="preserve"> iš jų:</t>
    </r>
  </si>
  <si>
    <t>Metinės įstaigos išlaidos kultūros ir meno darbuotojų darbo užmokesčiui (eurai)</t>
  </si>
  <si>
    <t>Kvalifikaciją tobulinusių darbuotojų dalis (proc.)</t>
  </si>
  <si>
    <t>Nemokamai kvalifikaciją tobulinusių darbuotojų skaičius (vnt.)</t>
  </si>
  <si>
    <t>Vidutinės išlaidos vieno darbuotojo kvalifikacijos tobulinimui (eurai)</t>
  </si>
  <si>
    <t>Metinės įstaigos išlaidos darbuotojų kvalifikacijai tobulinti (eurai)</t>
  </si>
  <si>
    <t>Finansai</t>
  </si>
  <si>
    <t>Įstaigos uždirbtos lėšos (pajamų įmokos) (eurai)</t>
  </si>
  <si>
    <t xml:space="preserve">Įstaigos uždirbtos lėšos (pajamų įmokos) už parduotus bilietus (eurai)
</t>
  </si>
  <si>
    <t>Įstaigos uždirbtos lėšos (pajamų įmokos) už parduotas prekes (eurai)</t>
  </si>
  <si>
    <t>Įstaigos uždirbtos lėšos (pajamų įmokos) iš turto nuomos (eurai)</t>
  </si>
  <si>
    <t>Kitos įstaigos uždirbtos pajamos (eurai)</t>
  </si>
  <si>
    <t>Įstaigos pritrauktos lėšos (eurai)</t>
  </si>
  <si>
    <r>
      <t>Gautos projektinio finansavimo lėšos veiklai (eurai),</t>
    </r>
    <r>
      <rPr>
        <b/>
        <i/>
        <sz val="11"/>
        <color theme="1"/>
        <rFont val="Calibri"/>
        <family val="2"/>
        <scheme val="minor"/>
      </rPr>
      <t xml:space="preserve"> iš jų:</t>
    </r>
  </si>
  <si>
    <t>Gautos pažangos lėšos veiklai (eurai)</t>
  </si>
  <si>
    <t>Gautos tęstinės projektinio finansavimo lėšos iš Kultūros ministerijos (eurai)</t>
  </si>
  <si>
    <t>Gautos tęstinės projektinio finansavimo lėšos iš Lietuvos kultūros tarybos (eurai)</t>
  </si>
  <si>
    <t>Gautos tęstinės projektinio finansavimo lėšos iš savivaldybių (eurai)</t>
  </si>
  <si>
    <t>Gautos tęstinės projektinio finansavimo lėšos iš kitų institucijų ir/ar organizacijų (eurai)</t>
  </si>
  <si>
    <t>Gauta parama pinigais (eurai)</t>
  </si>
  <si>
    <t>Gauta parama paslaugomis ir turtu (eurai)</t>
  </si>
  <si>
    <t>Gautas kitas finansavimas veiklai (eurai)</t>
  </si>
  <si>
    <t>Turtas</t>
  </si>
  <si>
    <t>Įstaigos valdomų ar naudojamų pastatų ir / ar patalpų  1 kv. m išlaikymo kaina (eurai)</t>
  </si>
  <si>
    <t>Įstaigos patikėjimo teise valdomų pastatų ir / ar patalpų bendras plotas (kv. m)</t>
  </si>
  <si>
    <r>
      <t>Įstaigos išsinuomotų pastatų ir / ar patalpų bendras plotas (kv. m),</t>
    </r>
    <r>
      <rPr>
        <b/>
        <i/>
        <sz val="11"/>
        <color theme="1"/>
        <rFont val="Calibri"/>
        <family val="2"/>
        <charset val="186"/>
        <scheme val="minor"/>
      </rPr>
      <t xml:space="preserve"> iš jų:</t>
    </r>
  </si>
  <si>
    <t>Iš Turto banko išsinuomotų pastatų ir / ar patalpų bendras plotas (kv. m)</t>
  </si>
  <si>
    <t>Įstaigos panaudos pagrindais gautų pastatų ir/ ar patalpų bendras plotas (kv. m)</t>
  </si>
  <si>
    <t>Įstaigos panaudos pagrindais perduotų pastatų ir / ar patalpų bendras plotas (kv. m)</t>
  </si>
  <si>
    <t>Įstaigos išnuomotų pastatų ir/ ar patalpų bendras plotas (kv. m)</t>
  </si>
  <si>
    <t>Metinės įstaigos iš Turto banko išsinuomotų pastatų ir / ar patalpų nuomos išlaidos (eurai)</t>
  </si>
  <si>
    <t>Įstaigos naudojamos vienos tarnybinės transporto priemonės išlaikymo kaina (eurai)</t>
  </si>
  <si>
    <t>Įstaigos patikėjimo teise valdomos tarnybinės transporto priemonės (vnt.)</t>
  </si>
  <si>
    <t>Įstaigos išsinuomotos ir (ar) pagal panaudos sutartį gautos tarnybinės transporto priemonės (vnt.)</t>
  </si>
  <si>
    <t>Tarnybinių transporto priemonių išlaikymo išlaidos, tenkančios vienam nuvažiuotam kilometrui (eurai)</t>
  </si>
  <si>
    <t>Metinis įstaigos naudojamų tarnybinių transporto priemonių nuvažiuotas kilometražas (km)</t>
  </si>
  <si>
    <t>Nustatytas metinis įstaigos tarnybinių transporto priemonių išlaidų dydis (eurai)</t>
  </si>
  <si>
    <t>Metinės įstaigos tarnybinių  transporto priemonių išlaikymo išlaidos (eurai)</t>
  </si>
  <si>
    <t>Investicijų projektai</t>
  </si>
  <si>
    <r>
      <t xml:space="preserve">Investicijų projekto </t>
    </r>
    <r>
      <rPr>
        <b/>
        <i/>
        <sz val="11"/>
        <color rgb="FFC00000"/>
        <rFont val="Calibri"/>
        <family val="2"/>
        <scheme val="minor"/>
      </rPr>
      <t>X</t>
    </r>
    <r>
      <rPr>
        <b/>
        <sz val="11"/>
        <rFont val="Calibri"/>
        <family val="2"/>
        <scheme val="minor"/>
      </rPr>
      <t xml:space="preserve"> įgyvendinimo pažanga (proc.)</t>
    </r>
  </si>
  <si>
    <r>
      <t>Investicijų projekto</t>
    </r>
    <r>
      <rPr>
        <i/>
        <sz val="11"/>
        <color theme="1"/>
        <rFont val="Calibri"/>
        <family val="2"/>
        <scheme val="minor"/>
      </rPr>
      <t xml:space="preserve"> </t>
    </r>
    <r>
      <rPr>
        <i/>
        <sz val="11"/>
        <color rgb="FFC00000"/>
        <rFont val="Calibri"/>
        <family val="2"/>
        <scheme val="minor"/>
      </rPr>
      <t>X</t>
    </r>
    <r>
      <rPr>
        <sz val="11"/>
        <color rgb="FFC00000"/>
        <rFont val="Calibri"/>
        <family val="2"/>
        <scheme val="minor"/>
      </rPr>
      <t xml:space="preserve"> </t>
    </r>
    <r>
      <rPr>
        <sz val="11"/>
        <color theme="1"/>
        <rFont val="Calibri"/>
        <family val="2"/>
        <scheme val="minor"/>
      </rPr>
      <t>bendra vertė (eurai)</t>
    </r>
  </si>
  <si>
    <r>
      <t xml:space="preserve">Lėšų panaudojimas, įgyvendinant investicijų projektą </t>
    </r>
    <r>
      <rPr>
        <i/>
        <sz val="11"/>
        <color rgb="FFC00000"/>
        <rFont val="Calibri"/>
        <family val="2"/>
        <scheme val="minor"/>
      </rPr>
      <t>X</t>
    </r>
    <r>
      <rPr>
        <sz val="11"/>
        <color theme="1"/>
        <rFont val="Calibri"/>
        <family val="2"/>
        <scheme val="minor"/>
      </rPr>
      <t xml:space="preserve"> (eurai)</t>
    </r>
  </si>
  <si>
    <t>Viešieji pirkimai</t>
  </si>
  <si>
    <t>Bendras vykdomų viešųjų pirkimų įvertinimas (spalva, balai)</t>
  </si>
  <si>
    <t>,</t>
  </si>
  <si>
    <t>Žaliųjų pirkimų dalis (pagal vertę) (proc.)</t>
  </si>
  <si>
    <t>Bendra vykdytų pirkimų vertė (vnt.)</t>
  </si>
  <si>
    <t>Vykdytų žaliųjų pirkimų vertė (vnt.)</t>
  </si>
  <si>
    <t>(Pasirašančio asmens pareigos)</t>
  </si>
  <si>
    <t>(parašas)</t>
  </si>
  <si>
    <t>(Vardas Pavardė)</t>
  </si>
  <si>
    <t xml:space="preserve">(Lietuvos Respublikos kultūros ministro </t>
  </si>
  <si>
    <r>
      <t xml:space="preserve">Patvirtintų pareigybių bendrosios veiklos srityje skaičius (vnt.), </t>
    </r>
    <r>
      <rPr>
        <b/>
        <i/>
        <sz val="11"/>
        <color theme="1"/>
        <rFont val="Calibri"/>
        <family val="2"/>
        <charset val="186"/>
        <scheme val="minor"/>
      </rPr>
      <t>iš jų:</t>
    </r>
  </si>
  <si>
    <r>
      <t>Metinės įstaigos valdomų ar naudojamų pastatų ir / ar patalpų išlaikymo išlaidos (eurai),</t>
    </r>
    <r>
      <rPr>
        <b/>
        <sz val="11"/>
        <color theme="1"/>
        <rFont val="Calibri"/>
        <family val="2"/>
        <charset val="186"/>
        <scheme val="minor"/>
      </rPr>
      <t xml:space="preserve"> </t>
    </r>
    <r>
      <rPr>
        <b/>
        <i/>
        <sz val="11"/>
        <color theme="1"/>
        <rFont val="Calibri"/>
        <family val="2"/>
        <charset val="186"/>
        <scheme val="minor"/>
      </rPr>
      <t>iš jų:</t>
    </r>
  </si>
  <si>
    <r>
      <t xml:space="preserve">Įstaigos naudojamos tarnybinės transporto priemonės (vnt.), </t>
    </r>
    <r>
      <rPr>
        <b/>
        <i/>
        <sz val="11"/>
        <color theme="1"/>
        <rFont val="Calibri"/>
        <family val="2"/>
        <charset val="186"/>
        <scheme val="minor"/>
      </rPr>
      <t>iš jų:</t>
    </r>
  </si>
  <si>
    <r>
      <rPr>
        <sz val="11"/>
        <color theme="1"/>
        <rFont val="Calibri"/>
        <family val="2"/>
        <charset val="186"/>
        <scheme val="minor"/>
      </rPr>
      <t xml:space="preserve"> Stebėsenos rodiklis, matavimo vienetas</t>
    </r>
  </si>
  <si>
    <r>
      <t>Įstaigos uždirbtos lėšos (pajamų įmokos) už suteiktas paslaugas (eurai),</t>
    </r>
    <r>
      <rPr>
        <b/>
        <sz val="11"/>
        <color theme="1"/>
        <rFont val="Calibri"/>
        <family val="2"/>
        <charset val="186"/>
        <scheme val="minor"/>
      </rPr>
      <t xml:space="preserve"> </t>
    </r>
    <r>
      <rPr>
        <b/>
        <i/>
        <sz val="11"/>
        <color theme="1"/>
        <rFont val="Calibri"/>
        <family val="2"/>
        <charset val="186"/>
        <scheme val="minor"/>
      </rPr>
      <t>iš jų:</t>
    </r>
    <r>
      <rPr>
        <sz val="11"/>
        <color theme="1"/>
        <rFont val="Calibri"/>
        <family val="2"/>
        <scheme val="minor"/>
      </rPr>
      <t xml:space="preserve">
</t>
    </r>
    <r>
      <rPr>
        <sz val="11"/>
        <rFont val="Calibri"/>
        <family val="2"/>
        <scheme val="minor"/>
      </rPr>
      <t xml:space="preserve">
</t>
    </r>
  </si>
  <si>
    <r>
      <t xml:space="preserve">Kvalifikaciją tobulinusių darbuotojų skaičius (vnt.), </t>
    </r>
    <r>
      <rPr>
        <b/>
        <i/>
        <sz val="11"/>
        <color theme="1"/>
        <rFont val="Calibri"/>
        <family val="2"/>
        <charset val="186"/>
        <scheme val="minor"/>
      </rPr>
      <t>iš jų:</t>
    </r>
  </si>
  <si>
    <r>
      <t>Sudėtinis</t>
    </r>
    <r>
      <rPr>
        <sz val="11"/>
        <color theme="1"/>
        <rFont val="Calibri"/>
        <family val="2"/>
        <charset val="186"/>
        <scheme val="minor"/>
      </rPr>
      <t xml:space="preserve"> stebėsenos rodiklis, 
matavimo vienetas</t>
    </r>
  </si>
  <si>
    <t>2023 m. gruodžio 14 d. įsakymo Nr. ĮV- 977</t>
  </si>
  <si>
    <r>
      <t>LIETUVOS KULTŪROS INSTITUTO
20</t>
    </r>
    <r>
      <rPr>
        <b/>
        <i/>
        <sz val="16"/>
        <rFont val="Calibri Light"/>
        <family val="2"/>
        <charset val="186"/>
        <scheme val="major"/>
      </rPr>
      <t xml:space="preserve">25 </t>
    </r>
    <r>
      <rPr>
        <b/>
        <sz val="16"/>
        <rFont val="Calibri Light"/>
        <family val="2"/>
        <charset val="186"/>
        <scheme val="major"/>
      </rPr>
      <t>METŲ VEIKLOS PLANO VYKDYMO ATASKAITA</t>
    </r>
  </si>
  <si>
    <t>Kultūros atašė integravimo proceso pažanga (proc.)</t>
  </si>
  <si>
    <t xml:space="preserve">Planuojant M. K. Čiurlionio 150-ųjų gimimo metinių minėjimo metų projekto lankytojų skaičių buvo remiamasi partnerių pateikta informacija. Metų eigoje kito renginių pobūdis bei jų įgyvendinimo vietos, kas sąlygojo ir lankytojų skaičiaus augimą. </t>
  </si>
  <si>
    <t>Pasirengimo planuojamoms kultūrinėms programoms pažanga (proc.)</t>
  </si>
  <si>
    <t>Parengtos LKI veiklų ir Lietuvos kultūros komunikacijos tarptautiniu mastu gairės (vnt.)</t>
  </si>
  <si>
    <t>Parengtų konkursų sąlygų projektų skaičius (vnt.)</t>
  </si>
  <si>
    <r>
      <rPr>
        <b/>
        <sz val="14"/>
        <rFont val="Calibri"/>
        <family val="2"/>
        <scheme val="minor"/>
      </rPr>
      <t>PAGRINDINĖ VEIKLA</t>
    </r>
    <r>
      <rPr>
        <b/>
        <i/>
        <sz val="14"/>
        <rFont val="Calibri"/>
        <family val="2"/>
        <scheme val="minor"/>
      </rPr>
      <t xml:space="preserve"> </t>
    </r>
    <r>
      <rPr>
        <i/>
        <sz val="14"/>
        <rFont val="Calibri"/>
        <family val="2"/>
        <scheme val="minor"/>
      </rPr>
      <t>(pagal teisės aktuose nustatytas funkcijas)</t>
    </r>
  </si>
  <si>
    <r>
      <t xml:space="preserve">Pasiektų susitarimų dėl Lietuvos literatūros vertimų į užsienio kalbas skaičius (vnt.) </t>
    </r>
    <r>
      <rPr>
        <sz val="11"/>
        <color theme="1"/>
        <rFont val="Calibri"/>
        <family val="2"/>
        <charset val="186"/>
        <scheme val="minor"/>
      </rPr>
      <t>(atitinka KM 2025-2027 m. SVP stebėsenos rodiklį R-08-001-04-02-08-02 „Pasiektų susitarimų dėl lietuvių literatūros vertimų į užsienio kalbas skaičius (vienetai)“)</t>
    </r>
  </si>
  <si>
    <t>2025 metais konkursui pateikti 44 pasiūlymai dėl literatūros vertimų. Ekspertai rekomendavo finansuoti 35 aktualios, aukštos meninės vertės Lietuvos literatūros vertimus.</t>
  </si>
  <si>
    <t>Kofinansuotų Kūrybiškos Europos projektų skaičius (vnt.)</t>
  </si>
  <si>
    <t>Konsultacijų dėl naujų programų konkursų sąlygų su kultūros lauko ekspertais ir organizacijomis skaičius (vnt.)</t>
  </si>
  <si>
    <t>Įgyvendintų programų skaičius (vnt.).</t>
  </si>
  <si>
    <t xml:space="preserve">Parengtų programų skaičius (vnt.)
</t>
  </si>
  <si>
    <t xml:space="preserve">Renginiuose užsienyje dalyvavusių Lietuvos meno kūrėjų ir kultūros profesionalų skaičius (žm.). 
</t>
  </si>
  <si>
    <t>LKI finansuotų iniciatyvų bei renginių, skirtų M. K. Čiurlionio 150-ųjų gimimo metinių minėjimui, lankytojų skaičius (tūkst. žm.)</t>
  </si>
  <si>
    <t>LKI įgyvendintų kultūros tikslinių (focus) projektų užsienyje lankytojų skaičius (tūkst. žm.), išskyrus LKI finansuotų iniciatyvų bei renginių, skirtų M. K. Čiurlionio 150-ųjų gimimo metinių minėjimui, lankytojų skaičių (tūkst. žm.)</t>
  </si>
  <si>
    <t xml:space="preserve">Kultūros atašė užsibrėžtų tikslų pasiekimas pagal metinius planus (proc.) </t>
  </si>
  <si>
    <t xml:space="preserve">Kultūros atašė užsibrėžtus tikslus viršijo 17%. Daugelis kultūros atašė įgyvendino ar viršijo užsibrėžtus Čiurlionio programos tikslus. Sudėtingiau įgyvendinti užsibrėžtus tikslus sekėsi Izraelyje bei Sakartvele dėl sudėtingos geopolitinės situacijos. </t>
  </si>
  <si>
    <t>Kultūros atašė ir kultūros lauko bendradarbiavimo modelio sukūrimo pažanga (proc.)</t>
  </si>
  <si>
    <t xml:space="preserve">Parengta kultūros atašė susitikimo programa (vnt.) </t>
  </si>
  <si>
    <t xml:space="preserve">Suorganizuotų konsultacijų Kultūros atašė su išorės ekspertais skaičius </t>
  </si>
  <si>
    <t>Papildomai vyko bendrai suorganizuoti susitikimai su Inovacijų agentūra, Vilnius Review.</t>
  </si>
  <si>
    <t>Kultūros atašė įgyvendintų ar koordinuotų Lietuvos kultūros ir meno pristatymų menininkų ir kitų kultūros profesionalų  skaičius (žm.)</t>
  </si>
  <si>
    <t xml:space="preserve">Padidėjusį menininkų ir kultūros profesionalų skaičius Kultūros atašė veiklose sąlygojo 2025 metais organizuoti renginiai, kuriose dalyvavo didesnės sudėties kolektyvai, prie kurių kultūros atašė prisidėjo dalinėmis išlaidomis, pvz. kamerinio orkestro koncertas, įvairių muzikos grupių dalyvavimas festivaliuose, grupiniai profesionalų vizitai. 
</t>
  </si>
  <si>
    <t xml:space="preserve">Vizituose dalyvavusių užsienio kultūros ir meno profesionalų skaičius (žm.) 
</t>
  </si>
  <si>
    <t xml:space="preserve">Padidėjęs vizitų dalyvių skaičius susijęs su itin dideliu užsienio profesionalų susidomėjimu pagrindiniais 2025 m. tarptautiniais vizualiųjų menų renginiais Lietuvoje: Kauno ir Klaipėdos meno bienalėmis. Taip pat šių renginių organizatoriai sėkmingai bendradarbiavo pasiūlant specialią programą vizitams. Dėl šios priežasties iš vidinių resursų padidintas programos biudžetas, leidęs pakviesti daugiau užsienio kultūros ir meno profesionalų. </t>
  </si>
  <si>
    <t xml:space="preserve">Tarptautinio literatūros vertėjų seminaro dalyvių skaičius (žm.) </t>
  </si>
  <si>
    <t>Didesnį seminaro dalyvių skaičių lėmė LKI bendradarbiavimas tarptautiniame literatūros projekte "Archipelagos", kurio partneriai prisidėjo papildomu finansavimu.</t>
  </si>
  <si>
    <t xml:space="preserve"> Tarptautinių knygų mugių, kuriose pristatyta Lietuvos literatūra, skaičius (4 vnt.) </t>
  </si>
  <si>
    <t xml:space="preserve"> LKI tarptautinių rezidencijų potencialių partnerių sąrašas (vnt.)</t>
  </si>
  <si>
    <t xml:space="preserve">Išleistų žurnalų skaičius (vnt.) </t>
  </si>
  <si>
    <t>Surengtų gyvų ir virtualių seminarų,
mokymų ir kt. renginių dalyvių
skaičius (žm.)</t>
  </si>
  <si>
    <t xml:space="preserve">Nuotolinis renginys, bendrai organizuotas su kitais „Kūrybiškos Europos“ biurais, skirtas pristatyti projektų idėjas ir susirasti tarptautinius projektų partnerius norint dalyvauti populiariausiame KE kvietime, pritraukė rekordinį 436 dalyvių skaičių iš visos Europos. Taip pat pastebima tendencija, kad mažėjant nacionaliniams kultūros srities biudžetams organizacijos vis aktyviau ieško altnernatyvių finansavimo šaltinių, taigi aktyviau domisi programa. 
</t>
  </si>
  <si>
    <t>Tinklaveikos renginių, kuriuose
pristatoma ES programos „Kūrybiška
Europa“ paprogramės „Kultūra“ ir
„Tarpsektorinė“, skaičius (vnt.)</t>
  </si>
  <si>
    <t>Tarptautinių organizacijų, kurių narys įvairiomis formomis yra LKI, skaičius (vnt.)</t>
  </si>
  <si>
    <t>Susitikimų skaičius (vnt.)</t>
  </si>
  <si>
    <t>Posėdžių, susitikimų skaičius (vnt.)</t>
  </si>
  <si>
    <t xml:space="preserve">Tarpinstitucinės darbo grupės Lietuvos Pirmininkavimo Europos Sąjungos tarybai 2027 metais socialinės ir kultūrinės programos parengimui posėdžiai vyko didesniu intensyvumu. </t>
  </si>
  <si>
    <t>Suplanuotų priemonių įgyvendinimo pažanga (proc.)</t>
  </si>
  <si>
    <t xml:space="preserve">Sekėjų socialiniuose tinkluose skaičiaus augimas, lyginant su 2024 m. (proc.) </t>
  </si>
  <si>
    <r>
      <rPr>
        <sz val="11"/>
        <color rgb="FF000000"/>
        <rFont val="Calibri"/>
        <family val="2"/>
        <charset val="186"/>
        <scheme val="minor"/>
      </rPr>
      <t xml:space="preserve">Augimą įtakojo Lietuvos kultūros programos Italijoje - Cultura Lituana in Italia -Instagram paskyros sekėjų natūralus bei skatinamas augimas komunikuojant apie programos renginius. 2024 metų pradžioje planuojant sekėjų socialiniuose tinkluose augimą nebuvo  planuojama sekėjų skaičių didinti skiriant tam lėšas. Poreikis sekėjų skaičių didinti mokant už pranešimus Instagrame (angl.k. - </t>
    </r>
    <r>
      <rPr>
        <i/>
        <sz val="11"/>
        <color rgb="FF000000"/>
        <rFont val="Calibri"/>
        <family val="2"/>
        <charset val="186"/>
        <scheme val="minor"/>
      </rPr>
      <t>boost)</t>
    </r>
    <r>
      <rPr>
        <sz val="11"/>
        <color rgb="FF000000"/>
        <rFont val="Calibri"/>
        <family val="2"/>
        <charset val="186"/>
        <scheme val="minor"/>
      </rPr>
      <t xml:space="preserve"> ir taip didinti jų matomumą bei komunikacijos efektyvumą kilo planuojant Lietuvos kultūros programos komunikaciją Italijoje - tai ir išaugino bendrą metinį sekėjų procentą. Nuo 2025 m. rugsėjo 23 d. iki 2025 m. gruodžio 31 d. Cultura Lituana in Italia sekėjų skaičius nuo nulio pasiekė 676. </t>
    </r>
  </si>
  <si>
    <t>Administruojamų socialinių paskyrų skaičius (vnt.)</t>
  </si>
  <si>
    <t xml:space="preserve">Sukurtos naujos Instagram ir Facebook paskyros: dvi paskyros kultūros atašė Briuselyje, po vieną naują Instagram paskyrą kultūros atašė Lenkijoje bei Vokietijoje. </t>
  </si>
  <si>
    <t xml:space="preserve">Atnaujintas logotipas ir parengtos naudojimo gairės (vnt.)         </t>
  </si>
  <si>
    <t xml:space="preserve">Įgyvendintų viešinimo kampanijų skaičius (vnt.) </t>
  </si>
  <si>
    <t xml:space="preserve">Media vizitų programos įgyvendinimo pažanga (proc.) </t>
  </si>
  <si>
    <t>LKI  ir LKI renginiuose dirbusių savanorių, praktikantų skaičius (žm.)</t>
  </si>
  <si>
    <t xml:space="preserve">Teikta paraiška Tautos fondui dėl studentų priėmimo, vyko pokalbiai su suinteresuotais kandidatais, tačiau planuotos dvi praktikos sutartys nebuvo sudarytos.  </t>
  </si>
  <si>
    <t xml:space="preserve"> 2025 m. gruodžio 31 d. LKI buvo neužimtos šios pareigybės: administratoriaus, teisininko, personalo specialisto ir projektų vadovo (komisaro).  2025 m. organizuoti trys personalo specialisto konkursai, tačiau su pirmųjų dviejų laimėtojais sutartys nutrauktos abiejų šalių susitarimu darbuotojo prašymu, trečias konkursas sėkmingai įvyko 2026 m. sausio 8 d., specialistas darbą pradeda 2026 m. vasario 2 d. Teisininko konkursas vykdytas, bet neatrinktas tinkamas pretendentas. Projektų vadovo (komisaro) ir Biuro administratoriaus įdarbinimas suplanuotas 2026 m.vasario mėnesį.  </t>
  </si>
  <si>
    <t>2025 m. įsteigta Kultūros diplomatijos skyriaus vedėjo pareigybė (2024 m. veiklos ataskaitoje buvo priskaičiuotas įstaigos direktorius).</t>
  </si>
  <si>
    <r>
      <t xml:space="preserve">I. Nekilnojamo turto valdymas
</t>
    </r>
    <r>
      <rPr>
        <i/>
        <sz val="11"/>
        <rFont val="Calibri"/>
        <family val="2"/>
        <scheme val="minor"/>
      </rPr>
      <t>1.  Nuo 2021 m. LKI nuomojasi administracines patalpas iš VĮ "Turto bankas"</t>
    </r>
  </si>
  <si>
    <r>
      <rPr>
        <b/>
        <sz val="11"/>
        <color rgb="FF000000"/>
        <rFont val="Calibri"/>
        <family val="2"/>
        <charset val="186"/>
        <scheme val="minor"/>
      </rPr>
      <t xml:space="preserve">II. Kilnojamo turto valdymas:
</t>
    </r>
    <r>
      <rPr>
        <i/>
        <sz val="11"/>
        <color rgb="FF000000"/>
        <rFont val="Calibri"/>
        <family val="2"/>
        <charset val="186"/>
        <scheme val="minor"/>
      </rPr>
      <t>1. LKI neturi kilnojamo turto.</t>
    </r>
  </si>
  <si>
    <r>
      <t xml:space="preserve">LKI įgyvendintų kultūros tikslinių (focus) projektų užsienyje lankytojų skaičius (tūkst. žm.) </t>
    </r>
    <r>
      <rPr>
        <sz val="12"/>
        <rFont val="Calibri Light"/>
        <family val="2"/>
        <charset val="186"/>
        <scheme val="major"/>
      </rPr>
      <t>(atitinka KM 2025-2027 m. SVP stebėsenos rodiklį R-08-001-04-02-08-01 „Lietuvos kultūros instituto įgyvendintų kultūros tikslinių (focus) projektų užsienyje lankytojų skaičius (tūkst. žm.)“)</t>
    </r>
  </si>
  <si>
    <t>–</t>
  </si>
  <si>
    <r>
      <t xml:space="preserve">I. Paslaugos:
</t>
    </r>
    <r>
      <rPr>
        <i/>
        <sz val="11"/>
        <rFont val="Calibri"/>
        <family val="2"/>
        <charset val="186"/>
        <scheme val="minor"/>
      </rPr>
      <t xml:space="preserve">1. LKI viešųjų paslaugų neteikia. </t>
    </r>
  </si>
  <si>
    <t xml:space="preserve">Išlaidos vieno darbuotojo kvalifikacijos tobulinimui mažesnės nei buvo planuota, nes didžioji dalis darbuotojų lankytų mokymų buvo nemokami, organizuoti Viešojo valdymo agentūros, Vyriausiosios tarnybinės etikos komisijos ir kt. </t>
  </si>
  <si>
    <r>
      <t xml:space="preserve">Klaida nurodant planinį rodiklį. </t>
    </r>
    <r>
      <rPr>
        <sz val="11"/>
        <color rgb="FF0070C0"/>
        <rFont val="Calibri"/>
        <family val="2"/>
        <charset val="186"/>
        <scheme val="minor"/>
      </rPr>
      <t xml:space="preserve"> </t>
    </r>
  </si>
  <si>
    <t>žalia, 2,2</t>
  </si>
  <si>
    <r>
      <t xml:space="preserve">I. Viešųjų pirkimų vykdymas:
</t>
    </r>
    <r>
      <rPr>
        <b/>
        <i/>
        <sz val="11"/>
        <rFont val="Calibri"/>
        <family val="2"/>
        <charset val="186"/>
        <scheme val="minor"/>
      </rPr>
      <t>1. Įgyvendinti rekomendacijas, pateiktas LKI 2024 m. spalio 23 d. vidaus audito ataskaitoje Nr. VA-3 "Viešųjų pirkimų vidaus kontrolės vertinimas Kultūros ministerijos valdymo srities įstaigose".                                                                                 ĮVYKDYTA</t>
    </r>
    <r>
      <rPr>
        <i/>
        <sz val="11"/>
        <rFont val="Calibri"/>
        <family val="2"/>
        <scheme val="minor"/>
      </rPr>
      <t xml:space="preserve">. Įgyvendintos devynios rekomendacijos, pateiktos LKI 2024 m. spalio 23 d. vidaus audito ataskaitoje Nr. VA-3 "Viešųjų pirkimų vidaus kontrolės vertinimas Kultūros ministerijos valdymo srities įstaigose". 
</t>
    </r>
    <r>
      <rPr>
        <b/>
        <i/>
        <sz val="11"/>
        <rFont val="Calibri"/>
        <family val="2"/>
        <charset val="186"/>
        <scheme val="minor"/>
      </rPr>
      <t xml:space="preserve">2. Detalaus 2025 metų viešųjų pirkimų plano sudarymas ir jo vykdymas.   </t>
    </r>
    <r>
      <rPr>
        <i/>
        <sz val="11"/>
        <rFont val="Calibri"/>
        <family val="2"/>
        <scheme val="minor"/>
      </rPr>
      <t xml:space="preserve">                                                                                             </t>
    </r>
    <r>
      <rPr>
        <b/>
        <i/>
        <sz val="11"/>
        <rFont val="Calibri"/>
        <family val="2"/>
        <charset val="186"/>
        <scheme val="minor"/>
      </rPr>
      <t xml:space="preserve">   ĮVYKDYTA.</t>
    </r>
    <r>
      <rPr>
        <i/>
        <sz val="11"/>
        <rFont val="Calibri"/>
        <family val="2"/>
        <scheme val="minor"/>
      </rPr>
      <t xml:space="preserve">  Sudarytas ir įvykdytas detalus 2025 metų viešųjų pirkimų planas.</t>
    </r>
    <r>
      <rPr>
        <i/>
        <sz val="11"/>
        <color rgb="FF0070C0"/>
        <rFont val="Calibri"/>
        <family val="2"/>
        <charset val="186"/>
        <scheme val="minor"/>
      </rPr>
      <t xml:space="preserve"> </t>
    </r>
  </si>
  <si>
    <r>
      <t xml:space="preserve">I. Projektų valdymas:
</t>
    </r>
    <r>
      <rPr>
        <i/>
        <sz val="11"/>
        <color rgb="FF000000"/>
        <rFont val="Calibri"/>
        <family val="2"/>
        <charset val="186"/>
        <scheme val="minor"/>
      </rPr>
      <t>1. Investicijų projektai 2025 m. neplanuoti ir nevykdyti.</t>
    </r>
  </si>
  <si>
    <r>
      <t xml:space="preserve">I. Pritrauktos papildomos lėšos:
</t>
    </r>
    <r>
      <rPr>
        <b/>
        <i/>
        <sz val="11"/>
        <color rgb="FF000000"/>
        <rFont val="Calibri"/>
        <family val="2"/>
        <charset val="186"/>
        <scheme val="minor"/>
      </rPr>
      <t xml:space="preserve">1. Uždirbta pajamų iš leidinių pardavimo.                                                                                                                                                                                                                                                                                                                                                                                                                                      </t>
    </r>
    <r>
      <rPr>
        <b/>
        <sz val="11"/>
        <color rgb="FF000000"/>
        <rFont val="Calibri"/>
        <family val="2"/>
        <charset val="186"/>
        <scheme val="minor"/>
      </rPr>
      <t xml:space="preserve">ĮVYKDYTA IŠ DALIES. </t>
    </r>
    <r>
      <rPr>
        <i/>
        <sz val="11"/>
        <color rgb="FF000000"/>
        <rFont val="Calibri"/>
        <family val="2"/>
        <charset val="186"/>
        <scheme val="minor"/>
      </rPr>
      <t xml:space="preserve">Žurnalo pardavimo apimtys išlieka stabilios lyginant su 2024 metais, tikslo ženkliai didinti pardavimus LKI nekėlė. </t>
    </r>
  </si>
  <si>
    <r>
      <t xml:space="preserve">II. Kvalifikacijos tobulinimas:
</t>
    </r>
    <r>
      <rPr>
        <b/>
        <i/>
        <sz val="11"/>
        <rFont val="Calibri"/>
        <family val="2"/>
        <charset val="186"/>
        <scheme val="minor"/>
      </rPr>
      <t>1. Dalyvavimas VVA mokymuose.                                                     ĮVYKDYTA.</t>
    </r>
    <r>
      <rPr>
        <i/>
        <sz val="11"/>
        <rFont val="Calibri"/>
        <family val="2"/>
        <charset val="186"/>
        <scheme val="minor"/>
      </rPr>
      <t xml:space="preserve"> Darbuotojai kėlė kvalifikaciją šiuose nemokamuose mokymuose: Viešojo valdymo agentūros ir Vyriausiosios etikos komisijos mokymuose "Mobingas - kaip atpažinti ir reaguoti", "Privačių interesų deklaravimas", "Interesų konflikto identifikavimas ir valdymas", valstybės skaitmeninių sprendimų agentūros Dirbtinio intelekto (DI) mokymuose, FranklinCovey mokymuose "7 įpročių efektas. Apie lyderystę", Britų tarybos mokymuose "Lyderystė, įsiklausymas ir derybos sudėtingose situacijose: Scotland Yard'o patirtis". Taip pat "Mokymų klubo" organizuotuose exelio, administracinės kalbos vartojimo dokumentuose mokymuose, mokymuose darbų ir gaisrinės saugos klausimais, Lietuvos marketingo asociacijos organizuotuose komunikacijos mokymuose "2.1.2 LiMA DAY Lietuva'25: TRUST TRAP", mokymuose dirbtinio intelekto taikymas ir reglamentavimas, turinio marketingo konsultacijose ir kt.         
</t>
    </r>
    <r>
      <rPr>
        <b/>
        <i/>
        <sz val="11"/>
        <rFont val="Calibri"/>
        <family val="2"/>
        <charset val="186"/>
        <scheme val="minor"/>
      </rPr>
      <t>2. Administracijos mokymai LEAN tema.                                            ĮVYKDYTA.</t>
    </r>
    <r>
      <rPr>
        <i/>
        <sz val="11"/>
        <rFont val="Calibri"/>
        <family val="2"/>
        <charset val="186"/>
        <scheme val="minor"/>
      </rPr>
      <t xml:space="preserve"> Dalyvauta mokymuose "Pokyčių valdymo pagrindai", "Pokyčių inicijavimas ir valdymas", DBSIS procesų automatizacija. 
</t>
    </r>
    <r>
      <rPr>
        <b/>
        <i/>
        <sz val="11"/>
        <rFont val="Calibri"/>
        <family val="2"/>
        <charset val="186"/>
        <scheme val="minor"/>
      </rPr>
      <t>3. Užsienio kalbų mokymasis.                                                                     ĮVYKDYTA.</t>
    </r>
    <r>
      <rPr>
        <i/>
        <sz val="11"/>
        <rFont val="Calibri"/>
        <family val="2"/>
        <charset val="186"/>
        <scheme val="minor"/>
      </rPr>
      <t xml:space="preserve"> Darbuotojai mokėsi italų ir švedų kalbos.                                                                                                                                                                                                                                                                                                                                                                                                                                                                             
</t>
    </r>
  </si>
  <si>
    <r>
      <t xml:space="preserve">I. Personalo valdymas:
</t>
    </r>
    <r>
      <rPr>
        <b/>
        <i/>
        <sz val="11"/>
        <color rgb="FF000000"/>
        <rFont val="Calibri"/>
        <family val="2"/>
        <charset val="186"/>
      </rPr>
      <t>1. Paskelbti ir įgyvendinti konkursai į šias pareigybes: Kultūros atašė Belgijos Karalystėje, Kultūros atašė JAV, Kultūros atašė Prancūzijoje, Kultūros atašė Japonijoje (arba pratęsta kadencija).                                   ĮVYKDYTA.</t>
    </r>
    <r>
      <rPr>
        <i/>
        <sz val="11"/>
        <color rgb="FF000000"/>
        <rFont val="Calibri"/>
        <family val="2"/>
        <charset val="186"/>
      </rPr>
      <t xml:space="preserve">                                                                                                                             Sėkmingai įvyko konkursai į šias pareigybes: Kultūros atašė Belgijos Karalystėje, Kultūros atašė JAV, Kultūros atašė Prancūzijoje. Kultūros atašė Japonijoje pratęsta kadencija. Taip pat 2025 m. patvirtintos 2 naujos pareigybės: Kultūros diplomatijos skyriaus vedėjas ir Personalo specialistas. </t>
    </r>
  </si>
  <si>
    <r>
      <t xml:space="preserve">V. Savanoriavimas, socialinis dalyvavimas:
</t>
    </r>
    <r>
      <rPr>
        <b/>
        <i/>
        <sz val="11"/>
        <rFont val="Calibri"/>
        <family val="2"/>
        <charset val="186"/>
        <scheme val="minor"/>
      </rPr>
      <t xml:space="preserve">1. Lietuvos kultūros institute sudaromos sąlygos studentams atlikti praktiką, priimami savanoriai, stažuotojai.                                                                                                                                                                                                                                                                    ĮVYKDYTA IŠ DALIES. </t>
    </r>
    <r>
      <rPr>
        <i/>
        <sz val="11"/>
        <rFont val="Calibri"/>
        <family val="2"/>
        <charset val="186"/>
        <scheme val="minor"/>
      </rPr>
      <t xml:space="preserve">Praktiką atliko 3 studentai (VU TSPMI 4 kurso studentas, atlikęs tyrimą - "Lietuvos kultūros eksporto geografijos krypčių įvertinimo modelio sukūrimas ir šalių analizė", Literatūros sklaidos programos projektų praktikantė bei Lietuvos programos Italijoje praktikantė, dirbusi su logistika, komunikacija, vertimais ir kt.). </t>
    </r>
  </si>
  <si>
    <r>
      <t xml:space="preserve">IV. Komunikacija:
1. Siekti bei vykdyti sklandžią ir efetyvią LKI veiklų, įskaitant Kultūros atašė, komunikaciją socialiniuose tinkluose.                                                                                                                                                                                                                                                                ĮVYKDYTA. </t>
    </r>
    <r>
      <rPr>
        <i/>
        <sz val="11"/>
        <color rgb="FF000000"/>
        <rFont val="Calibri"/>
        <family val="2"/>
        <charset val="186"/>
        <scheme val="minor"/>
      </rPr>
      <t xml:space="preserve">Nufilmuoti ir socialiniuose tinkluose publikuoti interviu su kultūros atašė pristatantys jų veiklą, taip pat video interviu/reportažai pasakojantys apie LKI veiklas. Atnaujinus LKI logotipą atnaujintos arba sukurtos naujos atašė socialinių tinklų paskyros. Atnaujinta LKI Linkedin paskyra, naujienlaiškių rengimas bei platinimas. 
</t>
    </r>
    <r>
      <rPr>
        <b/>
        <i/>
        <sz val="11"/>
        <color rgb="FF000000"/>
        <rFont val="Calibri"/>
        <family val="2"/>
        <charset val="186"/>
        <scheme val="minor"/>
      </rPr>
      <t xml:space="preserve">2. Atnaujinti LKI vizualinį identitetą ir pritaikyti jį visiems LKI/Kultūros atašė komunikacijos kanalams.                                                              ĮVYKDYTA. </t>
    </r>
    <r>
      <rPr>
        <i/>
        <sz val="11"/>
        <color rgb="FF000000"/>
        <rFont val="Calibri"/>
        <family val="2"/>
        <charset val="186"/>
        <scheme val="minor"/>
      </rPr>
      <t xml:space="preserve">Logotipo atnaujinimo tikslas buvo turėti tokį vizualinį identitetą, kuris būtų lengvai pritaikomas skirtingiems LKI projektams, sezonams, programoms, kai yra poreikis turėti atskirą logotipą. Atnaujinus identintetą naujasis logotipas sėkmingai buvo pritaikytas kultūros programoms Tamperėje bei Italijoje. 
</t>
    </r>
    <r>
      <rPr>
        <b/>
        <i/>
        <sz val="11"/>
        <color rgb="FF000000"/>
        <rFont val="Calibri"/>
        <family val="2"/>
        <charset val="186"/>
        <scheme val="minor"/>
      </rPr>
      <t>3. Įgyvendinti pogramų  „Lietuvos kultūra Tamperėje 2025“ Suomijoje, „Lietuvos kultūra Italijoje“, „Lietuvos paviljono be sienų“ Performos bienalėje Niujorke 2025 ir Kultūros atašė projektų, skirtų M. K. Čiurlionio 150-ajam jubiliejui, viešinimo kampanijas.                                                                                                                                                                                                                              ĮVYKDYTA.</t>
    </r>
    <r>
      <rPr>
        <i/>
        <sz val="11"/>
        <color rgb="FF000000"/>
        <rFont val="Calibri"/>
        <family val="2"/>
        <charset val="186"/>
        <scheme val="minor"/>
      </rPr>
      <t xml:space="preserve"> Visoms programos sukurti atskiri polapiai LKI interneto puslapyje. Efektyviai projektų komunikacijai užsienyje pasitelkti komunikacijos partneriai Italijoje bei Suomijoje. Organizuoti žurnalistų vizitai: iš Suomijos atvyko trys žurnalistai, iš Italijos 6 susipažinti su Lietuvos kultūros lauku bei parengti publikacijų. Italijos spaudoje ir internetinėje žiniasklaidoje viso nuo 2025 spalio 5 d. iki gruodžio 31 d. pasirodė 17 publikacijų. Suomijos žiniasklaidoje pasirodė 8 publikacijos. Ypatingas dėmesys skirtas "Lietuvos kultūros Italijoje" programos komunikacijai socialiniuose tinkluose. Nuo projekto pradžios pasiekti 676 nauji sekėjai, kurių didžioji dalis - kas labai svarbu siekiant komunikacijos tikslų - yra Italijos auditorija. "Lietuvos paviljono be sienų" Performos bienalėje Niujorke 2025 komunikacija vykdyta bendradarbiaujant su Performa bienalė 2025 komunikacijos komanda. Jų pastangomis pasirodė du straipsniai "The New York Times". Vykdyta aktyvi socialinių tinklų komunikacija Performa paskyroje, kuriai turinį teikė LKI komunikacijos komanda, taip pat apie Performą aktyviai komunikuota LKI socialiniuose tinkluose bei kultūros atašė Niujorke paskyroje. Du įrašai apie Performa bienalę pateko į LKI TOP 5, kai sulaukiama daugiausiai sekėjų įsitraukimo. Palaikomoji komunikacija Lietuvos žiniasklaidoje vyko nuo metų pradžios, kai buvo paskelbta apie dalyvavimą bienalėje: du specialūs interviu su bienalės kuratoriais, 3 radijo laidos, 3 TV reportažai žiūrimiausiu laiku pagrindinėse LRT, LNK, TV3 naujienų laidose. Garsinant M.K. Čiurlionio asmenybę bei siekiant užsienio auditorijas supažindinti su jo kūryba buvo organizuoti žurnalistų vizitai. Lenkijos, Vokietijos, Japonijos, Prancūzijos, Ukrainos žiniasklaidoje publikuoti 6 straipsniai, dar pora publikacijų pasirodys 2026 m.            </t>
    </r>
    <r>
      <rPr>
        <b/>
        <i/>
        <sz val="11"/>
        <color rgb="FF000000"/>
        <rFont val="Calibri"/>
        <family val="2"/>
        <charset val="186"/>
        <scheme val="minor"/>
      </rPr>
      <t xml:space="preserve">                                                                                                                     4. Vykdyti Media vizitų programą.                                                                                                                 ĮVYKDYTA. </t>
    </r>
    <r>
      <rPr>
        <i/>
        <sz val="11"/>
        <color rgb="FF000000"/>
        <rFont val="Calibri"/>
        <family val="2"/>
        <charset val="186"/>
        <scheme val="minor"/>
      </rPr>
      <t xml:space="preserve">Media vizitų programa buvo organizuota pirmą kartą. Atvyko 25 žiniasklaidos atstovai iš Lenkijos, Didžiosios Britanijos, Vokietijos, Prancūzijos, Japonijos, Ukrainos, Suomijos, Italijos. Vizitų tikslas: susipažinti su Lietuvos kultūros lauku bei parengti straipsnius. </t>
    </r>
  </si>
  <si>
    <r>
      <t>V. Koordinuoti Lietuvos dalyvavimą Europos Sajungos ir tarptautinių organizacijų kultūros srities programose, teikti konsultacijas, organizuoti informacinius renginius, vykdyti projektus: 
1. Informuoti Lietuvos kultūros lauko operatorius apie programos „Kūrybiška Europa“ paprogramę „Kultūra“ ir „Tarpsektorinė“, rengti gyvus ir virtualius seminarus, ,dalyvauti kitų organizacijų rengiamose konferencijose ir kt. renginiuose ir juose pristatyti programą „Kūrybiška Europa“, teikti konsultacijas.
ĮVYKDYTA.</t>
    </r>
    <r>
      <rPr>
        <i/>
        <sz val="11"/>
        <rFont val="Calibri"/>
        <family val="2"/>
        <charset val="186"/>
        <scheme val="minor"/>
      </rPr>
      <t xml:space="preserve"> Programos „Kūrybiška Europa“ paprogramės „Kultūra“ ir „Tarpsektorinė“ pristatytos suorganizuotuose 15 renginių bei 6 tinklaveikos renginiuose, suteiktos 329 konsultacijos.
</t>
    </r>
    <r>
      <rPr>
        <b/>
        <i/>
        <sz val="11"/>
        <rFont val="Calibri"/>
        <family val="2"/>
        <charset val="186"/>
        <scheme val="minor"/>
      </rPr>
      <t xml:space="preserve">2. Dalyvauti EUNIC veiklose, teikti konsultacijas kultūros institucijoms apie šio tinklo veiklas.
ĮVYKDYTA. </t>
    </r>
    <r>
      <rPr>
        <i/>
        <sz val="11"/>
        <rFont val="Calibri"/>
        <family val="2"/>
        <charset val="186"/>
        <scheme val="minor"/>
      </rPr>
      <t>Trys LKI darbuotojos stažavosi EUNIC partnerių institutuose pagal programą „EUNIC Mobility Scheme“, pagal šią programą LKI priėmė 3 stažuotojus mobilumo vizitui; dalyvauta 1 nuotoliniame vebinare apie žaliąjį tvarumą EUNIC narių organizacijose; pristatytos EUNIC galimybės metiniame LR diplomatų suvažiavime; teiktos konsultacijos institucijoms; suteiktas mandatas LR ambasadai Norvegijoje dalyvauti EUNIC Norvegijos klasteryje; 2 kultūros atašė dalyvavo programos „EUNIC Cluster Fund“ bendrai finansuotuose projektuose.</t>
    </r>
  </si>
  <si>
    <r>
      <t xml:space="preserve">IV. Įgyvendinti tęstines LKI kultūros sklaidos programas Lietuvoje ir užsienyje: 
1. Įgyvendinti užsienio šalių kultūros ir meno profesionalų vizitus.                                                                                                                                                                                                                                                                                                                                                                                   ĮVYKDYTA. </t>
    </r>
    <r>
      <rPr>
        <i/>
        <sz val="11"/>
        <color rgb="FF000000"/>
        <rFont val="Calibri"/>
        <family val="2"/>
        <charset val="186"/>
        <scheme val="minor"/>
      </rPr>
      <t xml:space="preserve">Vizituose dalyvavo 129 užsienio kultūros profesionalai iš 19 šalių: Jungtinė Karalystė (26), Italija (21), Lenkija (17), Vokietija (14), Prancūzija (9), Švedija (9), Danija (7), Japonija (6), Belgija (4), Ukraina (4), Izraelis (2), JAV (2), Suomija (1), Sakartvelas (1), Ispanija (1), Nyderlandai (1), Portugalija (1), Estija (1), Šveicarija (2). Dalyvavo šių sričių profesionalai: vizualieji menai (52), literatūra (11), muzika (33), scenos menai (15), atminties institucijos (17), kultūros vadyba (2). 
</t>
    </r>
    <r>
      <rPr>
        <b/>
        <i/>
        <sz val="11"/>
        <color rgb="FF000000"/>
        <rFont val="Calibri"/>
        <family val="2"/>
        <charset val="186"/>
        <scheme val="minor"/>
      </rPr>
      <t>2. Įgyvendinti LKI Literatūros sklaidos programą: pristatyti Lietuvos literatūrą ir jos vertimus tarptautinėse knygų mugėse, bendradarbiauti su užsienio leidėjais, literatūros organizacijomis ir literatūros vertėjais.  
ĮVYKDYTA.</t>
    </r>
    <r>
      <rPr>
        <i/>
        <sz val="11"/>
        <color rgb="FF000000"/>
        <rFont val="Calibri"/>
        <family val="2"/>
        <charset val="186"/>
        <scheme val="minor"/>
      </rPr>
      <t xml:space="preserve"> Lietuvos literatūra ir leidyba pristatyta 4 tarptautinėse knygų mugėse: Londono knygų mugė (kovo 11-13 d.); Bolonijos knygų mugė (kovo 31-balandžio 3 d.); Geteborgo knygų mugė (rugsėjo 25-28 d.); Frankfurto knygų mugė (spalio 15-19 d.). Surengtas tradicinis, kas du metus vykstantis Lietuvos literatūros vertėjų seminaras Plungėje, spalio 8-11 d. Dalyvių skaičius - 26 vertėjai verčiantys į 17 kalbų.
</t>
    </r>
    <r>
      <rPr>
        <b/>
        <i/>
        <sz val="11"/>
        <color rgb="FF000000"/>
        <rFont val="Calibri"/>
        <family val="2"/>
        <charset val="186"/>
        <scheme val="minor"/>
      </rPr>
      <t xml:space="preserve">3. Parengti LKI  tarptautinių rezidencijų potencialių partnerių sąrašą.
ĮVYKDYTA. </t>
    </r>
    <r>
      <rPr>
        <i/>
        <sz val="11"/>
        <color rgb="FF000000"/>
        <rFont val="Calibri"/>
        <family val="2"/>
        <charset val="186"/>
        <scheme val="minor"/>
      </rPr>
      <t xml:space="preserve">Parengtas tarptautinių meno rezidencijų potencialių partnerių sąrašas iki 2027 m. Į jį įtrauktos 24 užsienio meno rezidencijos, veikiančios įvairiose srityse: : vizualiųjų menų, scenos menų, muzikos, literatūros. Sąrašas sudarytas remiantis tyrimu ir konsultacijomis su LR kultūros atašė ir Lietuvos kultūros lauko organizacijomis, atstovaujančiomis įvairias sritis (vizualiųjų menų, scenos menų, muzikos, literatūros). Pagal sąrašą sudaryti pirmieji susitarimai su 6 užsienio rezidencijomis.                     
</t>
    </r>
    <r>
      <rPr>
        <b/>
        <i/>
        <sz val="11"/>
        <color rgb="FF000000"/>
        <rFont val="Calibri"/>
        <family val="2"/>
        <charset val="186"/>
        <scheme val="minor"/>
      </rPr>
      <t>4. Vykdyti LKI žurnalo "...As a Journal" leidybą ir sklaidą užsienyje.
ĮVYKDYTA..</t>
    </r>
    <r>
      <rPr>
        <i/>
        <sz val="11"/>
        <color rgb="FF000000"/>
        <rFont val="Calibri"/>
        <family val="2"/>
        <charset val="186"/>
        <scheme val="minor"/>
      </rPr>
      <t xml:space="preserve"> Išleisti du žurnalo numeriai: "Escape as a Journal" (Nr. 8), sudarytojas Edvardas Šumila; "Vessel as a Journal" (Nr. 9)., sudarytoja Defne Ayas. Parengtas 1 numeris: "Spirit as a Journal"  (Nr. 10), sudarytoja Vaiva Grainytė. Organizuoti pristatymo renginiai M.K. Čiurlionio muziejuje, vakaras festivalio "Muzika erdvėje" programoje: "Muzika erdvėje x Radio Vilnius x As a Journal (live)" bei Niujorko "Performa" bienalėje, Jugtinėse Amerikos Valstijose. 
</t>
    </r>
  </si>
  <si>
    <r>
      <t xml:space="preserve">III. Koordinuoti kultūros atašė veiklą ir numatytų veiklų įgyvendinimą:
1.  Sukurtas ir pradėtas įgyvendinti kultūros atašė ir kultūros lauko bendradarbiavimo modelis.                                                                                                                                                                                                                                                                                                 ĮVYKDYTA. </t>
    </r>
    <r>
      <rPr>
        <i/>
        <sz val="11"/>
        <color rgb="FF000000"/>
        <rFont val="Calibri"/>
        <family val="2"/>
        <charset val="186"/>
        <scheme val="minor"/>
      </rPr>
      <t xml:space="preserve">Išgrynintas, su suinteresuotomis šalimis suderintas bendradarbiavimo modelis. Vykdyti LKI susitikimai su kultūros lauko organizacijomis, atlikta tarptautinių praktikų analizė – nagrinėta kitų šalių kultūros institutų (Nyderlandų, Suomijos, Jungtinės Karalystės, Vokietijos) bei Lietuvos komercijos atašė veikla. Pagrindinės siūlomos  priemonės apima susitikimus su tarptautiškai dirbančiomis organizacijomis (III–IV ketvirčiais), teminius ir ekspertinius nuotolinius susitikimus su skirtingų kultūros sričių, regionų ekspertais bei metines apklausas. Modelį numatyta nuolat tobulinti ir palaipsniui įgyvendinti atskirus jo elementus.                                                                                         </t>
    </r>
    <r>
      <rPr>
        <b/>
        <i/>
        <sz val="11"/>
        <color rgb="FF000000"/>
        <rFont val="Calibri"/>
        <family val="2"/>
        <charset val="186"/>
        <scheme val="minor"/>
      </rPr>
      <t>2. Parengti Kultūros atašė metinio susitikimo 2026 m. programą.                                                                                                                                                                                                                                                                                                                                                                           ĮVYKDYTA.</t>
    </r>
    <r>
      <rPr>
        <i/>
        <sz val="11"/>
        <color rgb="FF000000"/>
        <rFont val="Calibri"/>
        <family val="2"/>
        <charset val="186"/>
        <scheme val="minor"/>
      </rPr>
      <t xml:space="preserve"> Parengta susitikimo programa, suorganizuotas bendras metinis kultūros atašė susitikimas.              </t>
    </r>
    <r>
      <rPr>
        <b/>
        <i/>
        <sz val="11"/>
        <color rgb="FF000000"/>
        <rFont val="Calibri"/>
        <family val="2"/>
        <charset val="186"/>
        <scheme val="minor"/>
      </rPr>
      <t xml:space="preserve">                                                                            3. Inicijuoti ir koordinuoti kultūros atašė konsultacijas ekspertiniais, teminiais klausimais.                                                                              ĮVYKDYTA. </t>
    </r>
    <r>
      <rPr>
        <i/>
        <sz val="11"/>
        <color rgb="FF000000"/>
        <rFont val="Calibri"/>
        <family val="2"/>
        <charset val="186"/>
        <scheme val="minor"/>
      </rPr>
      <t xml:space="preserve">Suorganizuoti 4 susitikimai su sričių ekspertais - architektūros, dizaino, literatūros bei muzikos.  Papildomai vyko bendrai suorganizuoti susitikimai su Inovacijų agentūra, Vilnius Review.
</t>
    </r>
  </si>
  <si>
    <r>
      <t xml:space="preserve">5. Stiprinti LKI vykdomą dalinio finansavimo biudžeto lėšomis programą - pasirengti Lietuvos paviljono Venecijos šiuolaikinio meno bienalėje bei Lietuvos meno  kūrėjų ir kultūros srities specialistų mobilumo finansavimo konkursams (planuojama vykdyti nuo 2027 m.) bei atnaujinti "Lietuvos kultūros įstaigų ir organizacijų dalyvavimas ES programos "Kūrybiška Europa" paprogramėse "Kultūra" ir "Tarpsektorinė" programos valstybinio finansavimo tvarkos aprašą.                                                                                                                                                                                                                                                                                           ĮVYKDYTA. </t>
    </r>
    <r>
      <rPr>
        <sz val="12"/>
        <rFont val="Calibri Light"/>
        <family val="2"/>
        <charset val="186"/>
        <scheme val="major"/>
      </rPr>
      <t xml:space="preserve">Parengtas Lietuvos kultūros įstaigų ir organizacijų dalyvavimo Europos Sąjungos programos „Kūrybiška Europa“ paprogramėse „Kultūra“ ir „Tarpsektorinė“ programos valstybinio bendrojo finansavimo tvarkos aprašo pakeitimo projektas (patvirtintas LR kultūros ministro 2025-10-17 įsakymu Nr. ĮV-756); parengtas Kultūros ar meno kūrėjų ir kultūros srities specialistų mobilumo finansavimo tvarkos aprašo projektas bei Lietuvos dalyvavimo nacionaliniame paviljone Venecijos šiuolaikinio meno bienalėje finansavimo valstybės biudžeto lėšomis tvarkos aprašo projektas.                                                                                                                                                                </t>
    </r>
  </si>
  <si>
    <r>
      <t xml:space="preserve">III. Tarpsektorinis bendradarbiavimas:
1. Tęsti aktyvų darbą tarpinstitucinėse darbo grupėse kultūrinės diplomatijos srityje, dalyvauti garbės konsulų, ambasadorių suvažiavimuose.                                                                                          ĮVYKDYTA. </t>
    </r>
    <r>
      <rPr>
        <i/>
        <sz val="11"/>
        <color rgb="FF000000"/>
        <rFont val="Calibri"/>
        <family val="2"/>
        <charset val="186"/>
      </rPr>
      <t xml:space="preserve">Tęsiamas aktyvus darbas tarpinstitucinėse darbo grupėse, dalyvauta garbės konsulų ir ambasadorių suvažiavimuose (2) LT-IRVR strategijos įgyvendinimo susitikime (1 ),  Kultūros tarptautiškumo politikos integruoto valdymo grupės posėdžiuose. 
</t>
    </r>
    <r>
      <rPr>
        <b/>
        <i/>
        <sz val="11"/>
        <color rgb="FF000000"/>
        <rFont val="Calibri"/>
        <family val="2"/>
        <charset val="186"/>
      </rPr>
      <t xml:space="preserve">2. Įgyvendinti priemones užsienio politikos strateginiuose dokumentuose, kurių vykdytojas - LKI. 
ĮVYKDYTA. </t>
    </r>
    <r>
      <rPr>
        <i/>
        <sz val="11"/>
        <color rgb="FF000000"/>
        <rFont val="Calibri"/>
        <family val="2"/>
        <charset val="186"/>
      </rPr>
      <t xml:space="preserve">Lietuvos kultūros institutas teikia priemones ir atsako už jų įgyvendinimą savo veiklos apimtyse įvairiuose užsienio politikos strateginiuose dokumentuose - Lietuvos diasporos politikos strateginių gairių "Globali Lietuva" 2022-2030 m. veiksmų planas; Lietuvos Indijos ir Ramiojo vandenyno regiono strateginių gairių 2025-2027 m. planas; Lietuvos santykių su Vokietija strateginių gairių įgyvendinimo veiksmų 2025–2027 m. planas, Lietuvos strateginės partnerystės su Lenkija prioritetinių temų ir klausimų 2025-2028 m. sąvadas.
</t>
    </r>
    <r>
      <rPr>
        <b/>
        <i/>
        <sz val="11"/>
        <color rgb="FF000000"/>
        <rFont val="Calibri"/>
        <family val="2"/>
        <charset val="186"/>
      </rPr>
      <t xml:space="preserve">3. Dalyvauti Atminimo ir istorinių datų įamžinimo komisijos veikloje. 
ĮVYKDYTA. </t>
    </r>
    <r>
      <rPr>
        <i/>
        <sz val="11"/>
        <color rgb="FF000000"/>
        <rFont val="Calibri"/>
        <family val="2"/>
        <charset val="186"/>
      </rPr>
      <t xml:space="preserve">LKI delegavo atstovą, tačiau į Lietuvos   Respublikos   Vyriausybės   komisijos   Lietuvos   valstybės   ir   jos   kūrėjų svarbiausių   sukakčių   ir   atmintinų   metų   minėjimo  klausimais posėdžius LKI kvietimo negavo. 
</t>
    </r>
    <r>
      <rPr>
        <b/>
        <i/>
        <sz val="11"/>
        <color rgb="FF000000"/>
        <rFont val="Calibri"/>
        <family val="2"/>
        <charset val="186"/>
      </rPr>
      <t>4. Dalyvauti Lietuvos pasirengimo pirmininkauti ES Tarybai procese.
ĮVYKDYTA</t>
    </r>
    <r>
      <rPr>
        <b/>
        <sz val="11"/>
        <color rgb="FF000000"/>
        <rFont val="Calibri"/>
        <family val="2"/>
        <charset val="186"/>
      </rPr>
      <t>.</t>
    </r>
    <r>
      <rPr>
        <sz val="11"/>
        <color rgb="FF000000"/>
        <rFont val="Calibri"/>
        <family val="2"/>
        <charset val="186"/>
      </rPr>
      <t xml:space="preserve"> </t>
    </r>
    <r>
      <rPr>
        <i/>
        <sz val="11"/>
        <color rgb="FF000000"/>
        <rFont val="Calibri"/>
        <family val="2"/>
        <charset val="186"/>
      </rPr>
      <t>Du Lietuvos kultūros instituto atstovai dalyvauja Tarpinstitucinės darbo grupės Lietuvos Pirmininkavimo Europos Sąjungos tarybai 2027 metais socialinės ir kultūrinės programos parengimui darbe.  Pagal patvirtintas Lietuvos Pirmininkavimo Europos Sąjungos Tarybai 2027 m. Sociakultūrines programos gaires tarptautinę programą rengia ir įgyvendina Lietuvos kultūros institutas (LKI). Dalyvauta darbo grupės posėdžiuose (4 vnt.)</t>
    </r>
    <r>
      <rPr>
        <sz val="11"/>
        <color rgb="FF000000"/>
        <rFont val="Calibri"/>
        <family val="2"/>
        <charset val="186"/>
      </rPr>
      <t xml:space="preserve">
</t>
    </r>
  </si>
  <si>
    <r>
      <t>II. Tarptautiškumas:
1.Tęsti aktyvią narystę Europos institucijų, atsakingų už nacionalinių kultūrų sklaidą, tinklo EUNIC (EU National Institutes for Culture) atstovaujant mažų šalių ir Ukrainos interesus. 
ĮVYKDYTA</t>
    </r>
    <r>
      <rPr>
        <i/>
        <sz val="11"/>
        <rFont val="Calibri"/>
        <family val="2"/>
        <charset val="186"/>
        <scheme val="minor"/>
      </rPr>
      <t xml:space="preserve">. LKI atstovauta 2 kasmetinėse EUNIC generalinės asamblėjos susitikimuose Amsterdame ir Briuselyje ir viename EUNIC kontaktinių atstovų (angl. Focal Point) susitikime Londone; sudalyvauta vienose EUNIC žinių dalijimosi dirbtuvėse apie žaliąjį tvarumą Paryžiuje. LKI direktorė išrinkta EUNIC direktorių tarybos viceprezidente. 
</t>
    </r>
    <r>
      <rPr>
        <b/>
        <i/>
        <sz val="11"/>
        <rFont val="Calibri"/>
        <family val="2"/>
        <charset val="186"/>
        <scheme val="minor"/>
      </rPr>
      <t>2. Dalyvauti Europos institucijas, veikiančias kultūros vadybos ir mokymų srityje, vienijančio tinklo ENCACT (European network on cultural management and policy) veikloje. 
ĮVYKDYTA.</t>
    </r>
    <r>
      <rPr>
        <i/>
        <sz val="11"/>
        <rFont val="Calibri"/>
        <family val="2"/>
        <charset val="186"/>
        <scheme val="minor"/>
      </rPr>
      <t xml:space="preserve"> Dalyvauta nuotolinėse ENCACT žinių dalinimosi sesijose, prenumeruoti naujienlaiškiai, naudotasi ENCACT leidžiama mokomąja profesine medžiaga.
</t>
    </r>
  </si>
  <si>
    <r>
      <t xml:space="preserve">2.Užtikrinti 2025 m. kultūros sklaidos programų užsienyje igyvendinimą (1. Įgyvendinti M. K. Čiurlionio 150-ųjų gimimo metinių minėjimo programą kultūros atašė veiklos šalyse. 2. Įgyvendinti Lietuvos kultūros programą tarptautiniuose Tamperės menų festivaliuose (Suomija) 3. Įgyvendinti Lietuvos šiuolaikinės muzikos pristatymo programą Huddersfieldo šiuolaikinės muzikos festivalyje (Jungtinė Karalystė) 4. Įgyvendinti programą „Lietuvos paviljonas be sienų“ Performos bienalėje Niujorke (JAV) 5. Įgyvendinti Lietuvos kultūros programą Italijoje 2025.) ĮVYKDYTA. </t>
    </r>
    <r>
      <rPr>
        <sz val="12"/>
        <rFont val="Calibri Light"/>
        <family val="2"/>
        <charset val="186"/>
        <scheme val="major"/>
      </rPr>
      <t xml:space="preserve">Įgyvendinta M. K. Čiurlionio 150-ųjų gimimo metinių minėjimo programa, apėmusi 63 renginius 13-oje šalių, įgyvendinta Lietuvos kultūros programa tarptautiniuose Tamperės menų festivaliuose, surengus 20 renginių bei Lietuvos šiuolaikinės muzikos pristatymo programa Huddersfieldo šiuolaikinės muzikos festivalyje, kurioje įvyko 7 renginiai ir dalyvavo 10 Lietuvos kūrėjų. Programa „Lietuvos paviljonas be sienų“ Performos bienalėje Niujorke apėmė 27 renginius, o Lietuvos kultūros programa Italijoje 2025 apėmė 5 projektus ir 13 renginių. </t>
    </r>
  </si>
  <si>
    <r>
      <t xml:space="preserve">4. Didinti Lietuvos kultūros matomumą tarptautiniu mastu naudojant komunikacijos priemones - parengti LKI veiklų ir Lietuvos kultūros komunikacijos tarptautiniu mastu gaires akcentuojant kultūros atašė ir fokus programas.            ĮVYKDYTA. </t>
    </r>
    <r>
      <rPr>
        <sz val="12"/>
        <rFont val="Calibri Light"/>
        <family val="2"/>
        <charset val="186"/>
        <scheme val="major"/>
      </rPr>
      <t>Atnaujintas vizualinis LKI identitetas, pritaikytas skirtingoms LKI programoms, focus projektams, Kultūros atašė, parengtos komunikacijos gairės. Sustiprinta LKI ir kultūros atašė komunikacija bei įgyvendintos kryptingos fokus programų viešinimo kampanijos. Per 2025 m. organizuoti 25 užsienio žiniasklaidos atstovų vizitai iš 8 šalių, inicijuotos publikacijos tarptautinėje žiniasklaidoje (Suomijoje, Italijoje, Lenkijoje, Vokietijoje, Prancūzijoje, Japonijoje, Ukrainoje), įskaitant 2 straipsnius „The New York Times“. Socialiniuose tinkluose pasiektas reikšmingas augimas, o fokusinių projektų turinys buvo tarp daugiausiai auditorijos įsitraukimo sulaukusių LKI socialinių tinklų publikacijų.</t>
    </r>
  </si>
  <si>
    <r>
      <t>1. Užtikrinti sklandžią Lietuvos kultūros instituto (toliau – LKI) veiklą integruojant Kultūros atašė pareigybes ir funkcijas (surengti Kultūros atašė metinį susitikimą, rengti konsultacinius seminarus (ne mažiau kaip 6), įtraukti ekspertus rengiant rekomendacijas atašė veikloms, įgyvendinti kultūros atašė atrankos konkursus (3).                     ĮVYKDYTA.</t>
    </r>
    <r>
      <rPr>
        <sz val="12"/>
        <rFont val="Calibri Light"/>
        <family val="2"/>
        <charset val="186"/>
        <scheme val="major"/>
      </rPr>
      <t xml:space="preserve"> 2025 m. prie LKI prisijungė 11 Kultūros atašė, atnaujintas LKI Darbo reglamentas, Dokumentų derinimo ir vizavimo schema, kiti vidaus teisės aktai, parengti reikalingi LKI direktoriaus įsakymai, KA įvesti į personalo valdymo, darbo užmokesčio ir kitas sistemas. Sėkmingai įvyko trys konkursai Kultūros atašė pareigybės užimti Prancūzijoje, JAV bei Belgijoje, pratęsta KA kadencija Japonijoje, sėkmingai organizuotas naujo Kultūros diplomatijos skyriaus, kuriuojančio KA veiklą, vedėjo konkursas. Sėkmingai organizuotas metinis savaitės trukmės Kultūros atašė susitikimas Vilniuje, rengti konsultaciniai susitikimai su architektūros, dizaino, literatūros bei muzikos eskpertais, papildomai suorganizuoti susitikimai su Inovacijų agentūra, Vilnius Review.</t>
    </r>
  </si>
  <si>
    <r>
      <t xml:space="preserve">3. Pasirengti planuojamoms Lietuvos kultūros sklaidos programoms užsienyje (1. parengti Lietuvos pirmininkavimo ES Tarybai kultūrinės programos gaires. 2. Parengti kultūrinių mainų programos su Vokietija gaires. 3. Parengti Lietuvos - garbės viešnios programos Geteborgo knygų mugėje gaires. 4. Parengti Lietuvos kultūros programą Italijoje 2026 m.). ĮVYKDYTA. </t>
    </r>
    <r>
      <rPr>
        <sz val="12"/>
        <rFont val="Calibri Light"/>
        <family val="2"/>
        <charset val="186"/>
        <scheme val="major"/>
      </rPr>
      <t>Parengtos ir patvirtintos Lietuvos pirmininkavimo ES Tarybai 2027 m. sociokultūrinės programos gairės, apibrėžiančios prioritetines šalis ir kultūrinės programos rengimo etapus, taip pat su Kultūros ministerija pradėtas rengti Lietuvos–Vokietijos kultūrinių mainų programos gairių projektas ir pasirengimo bei įgyvendinimo planas 2025–2029 m. Pradėtos rengti Lietuvos – garbės viešnios programos Geteborgo knygų mugėje gairės, paruoštas įgyvendinimo planas 2025–2028 m., bei suderinta Lietuvos kultūros programos Italijoje 2026 m. koncepcija, numatant konkrečius projektus tarptautiniuose festivaliuose ir bienalėse.</t>
    </r>
    <r>
      <rPr>
        <b/>
        <sz val="12"/>
        <rFont val="Calibri Light"/>
        <family val="2"/>
        <charset val="186"/>
        <scheme val="major"/>
      </rPr>
      <t xml:space="preserve"> </t>
    </r>
    <r>
      <rPr>
        <sz val="12"/>
        <rFont val="Calibri Light"/>
        <family val="2"/>
        <charset val="186"/>
        <scheme val="major"/>
      </rPr>
      <t xml:space="preserve">Mažesnį pažangos rodiklį sąlygojo 2025 m. IV ketvirtyje dėl objektyvių aplinkybių sustojusi tarpinstitucinės darbo grupės veikla. </t>
    </r>
  </si>
  <si>
    <r>
      <rPr>
        <b/>
        <i/>
        <sz val="11"/>
        <rFont val="Calibri"/>
        <family val="2"/>
      </rPr>
      <t xml:space="preserve">I. Įgyvendinti Lietuvos kultūros tarptautiškumo skatinimo iniciatyvas skirstant valstybinį finansavimą nacionalinės kultūros, išskyrus kino sritį, sklaidai užsienyje:
1. Parengti ir įgyvendinti Lietuvos literatūros vertimų skatinimo programos dalinio finansavimo konkursą; 
ĮVYKDYTA. </t>
    </r>
    <r>
      <rPr>
        <i/>
        <sz val="11"/>
        <rFont val="Calibri"/>
        <family val="2"/>
      </rPr>
      <t xml:space="preserve">Gautos 44 paraiškos, ekspertai rekomendavo finansuoti 35. 
</t>
    </r>
    <r>
      <rPr>
        <b/>
        <i/>
        <sz val="11"/>
        <rFont val="Calibri"/>
        <family val="2"/>
      </rPr>
      <t xml:space="preserve">2. Parengti ir įgyvendinti Kūrybiškos Europos paprogramių Kultūra ir  Tarpsektorinė dalinio finansaivmo konkursą;
ĮVYKDYTA. </t>
    </r>
    <r>
      <rPr>
        <i/>
        <sz val="11"/>
        <rFont val="Calibri"/>
        <family val="2"/>
      </rPr>
      <t xml:space="preserve">Parengtas Lietuvos kultūros įstaigų ir organizacijų dalyvavimo Europos Sąjungos programos „Kūrybiška Europa“ paprogramėse „Kultūra“ ir „Tarpsektorinė“ programos valstybinio bendrojo finansavimo tvarkos aprašo pakeitimo projektas (patvirtintas LR kultūros ministro 2025-10-17 įsakymu Nr. ĮV-756);
</t>
    </r>
    <r>
      <rPr>
        <b/>
        <i/>
        <sz val="11"/>
        <rFont val="Calibri"/>
        <family val="2"/>
      </rPr>
      <t xml:space="preserve">3. Pasirengti Lietuvos nacionalinio paviljono Venecijos šiuolaikinio meno bienalėje ir Lietuvos meno kūrėjų ir kultūros srities specialistų mobilumo  konkursų finansavimo sąlygų aprašų projektus: 
ĮVYKDYTA. </t>
    </r>
    <r>
      <rPr>
        <i/>
        <sz val="11"/>
        <rFont val="Calibri"/>
        <family val="2"/>
      </rPr>
      <t>Parengtas Kultūros ar meno kūrėjų ir kultūros srities specialistų mobilumo finansavimo tvarkos aprašo projektas;
Parengtas  Lietuvos dalyvavimo nacionaliniame paviljone Venecijos šiuolaikinio meno bienalėje finansavimo valstybės biudžeto lėšomis tvarkos aprašo projektas.                                                                                                                                                                Organizuota 11 tematinių susitikimų su Lietuvos ir užsienio ekspertais bei organizacijomis,  skirtų aptarti taikomas praktikas bei galimus pasiūlymus rengiant meno kūrėjų mobilumo bei Lietuvos nacionalinio paviljono Venecijos šiuolaikinio meno bienalėje programų sąlygų projektus (3 su užsienio šalių organizacijų atstovais (Nordic Council of MInisters, Nordic Culture Fund, British Council Lithuania), 3 susitikimai su Lietuvos kultūros atašė (Italijoje, Prancūzijoje ir JK), 2 bendri ir 3 asmeniniai susitikimai su Lietuvos nacionalinių paviljonų Venecijos  šiuolaikinio meno bienalėje komisarais bei kuratoriais.</t>
    </r>
  </si>
  <si>
    <r>
      <t>II. Koordinuoti ir organizuoti kuruojamas Lietuvos kultūros, iškyrus kino sritį, pristatymo programas užsienio valstybėse:
1. Įgyvendinti M. K. Čiurlionio 150-ųjų gimimo metinių minėjimo programą kultūros atašė veiklos šalyse. 
ĮVYKDYTA.</t>
    </r>
    <r>
      <rPr>
        <i/>
        <sz val="11"/>
        <rFont val="Calibri"/>
        <family val="2"/>
        <charset val="186"/>
        <scheme val="minor"/>
      </rPr>
      <t xml:space="preserve"> Programoje įvyko 63 renginiai 13-oje šalių, kurie įgyvendinti su 36 Lietuvos ir 76 užsienio organizacijomis. Dalyvavo 451 dalyvis (208 iš Lietuvos ir 243 iš užsienio), renginių auditorija: apie 79000 žm. Išsami programa ir dalyviai: https://ciurlioniui150.lt/events-abroad
</t>
    </r>
    <r>
      <rPr>
        <b/>
        <i/>
        <sz val="11"/>
        <rFont val="Calibri"/>
        <family val="2"/>
        <charset val="186"/>
        <scheme val="minor"/>
      </rPr>
      <t>2. Įgyvendinti Lietuvos kultūros programą tarptautiniuose Tamperės menų festivaliuose (Suomija).
ĮVYKDYTA.</t>
    </r>
    <r>
      <rPr>
        <i/>
        <sz val="11"/>
        <rFont val="Calibri"/>
        <family val="2"/>
        <charset val="186"/>
        <scheme val="minor"/>
      </rPr>
      <t xml:space="preserve"> Įgyvendinta programa "Lietuvos kultūra Tamperėje 2025" kovo-rugpjūčio mėn. Programos partneriai Tamperėje: Tamperės kino festivalis,Tameprės šokio festivalis,Tamperės gitarų festivalis,Tamperės teatro festivalis,Tamperės fotografijos galerija Nykyaika. Renginių sk.: 20 vnt. Lankytojų skaičius -  2494 žm. Dalyvių iš Lietuvos skaičius - 18  žm. 28-asis Tamperės šiuolaikinio šokio festivalis: 2 šokio spektakliai (Agnietė Lisičkinaitė „Hands Up!“, Dovydas Strimaitis „HAIRY“) Šokio filmų „Šokis plius miestas“ programa. 21-asis Tamperės gitarų festivalis : 3 koncertai (gitarų duetas Rokas Jurkus ir Lovro Peretić, Baltic Guitar Quartet, Mindaugas Stumbras Quartet), 3 paskaitos. Tamperės teatro festivalis : šokio spektaklis vaikams su regos negalia „Neregėtas pasaulis“ (Dansema). Fotografijos centras Nykyaika : Lietuvių fotomenininkų Tado Kazakevičiaus ir Ievos Maslinskaitės fotoparoda.
</t>
    </r>
    <r>
      <rPr>
        <b/>
        <i/>
        <sz val="11"/>
        <rFont val="Calibri"/>
        <family val="2"/>
        <charset val="186"/>
        <scheme val="minor"/>
      </rPr>
      <t>3. Įgyvendinti Lietuvos šiuolaikinės muzikos pristatymą Huddersfieldo šiuolaikinės muzikos festivalyje (Jungtinė Karalystė).
ĮVYKDYTA.</t>
    </r>
    <r>
      <rPr>
        <i/>
        <sz val="11"/>
        <rFont val="Calibri"/>
        <family val="2"/>
        <charset val="186"/>
        <scheme val="minor"/>
      </rPr>
      <t xml:space="preserve"> Lietuvos programa Huddersfieldo ​šiuolaikinės muzikos festivalyje (Jungtinėje Karalystėje), lapkričio 21–30 d. Joje pristatyti šie kūrėjai: Rytis Mažulis, Žibuoklė Martinaitytė, Raminta Šerkšnytė,E dgy Palates, Sholto Dobie​, Justė Janulytė. Iš viso įvyko 7 renginiai, kuriuose dalyvavo 10 Lietuvos muzikos kūrėjų ir profesionalų. Renginių lankytojų sk.: 880 žm. Projektas įgyvendintas su Lietuvos muzikos informacijos centru.
</t>
    </r>
    <r>
      <rPr>
        <b/>
        <i/>
        <sz val="11"/>
        <rFont val="Calibri"/>
        <family val="2"/>
        <charset val="186"/>
        <scheme val="minor"/>
      </rPr>
      <t xml:space="preserve">4. Įgyvendinti programą "Lietuvos paviljonas be sienų" Performos bienalėje Niujorke (JAV).
ĮVYKDYTA. </t>
    </r>
    <r>
      <rPr>
        <i/>
        <sz val="11"/>
        <rFont val="Calibri"/>
        <family val="2"/>
        <charset val="186"/>
        <scheme val="minor"/>
      </rPr>
      <t xml:space="preserve">Performos bienalėje Niujorke 2025 lapkričio 1-23 d. įgyvendinta programa "Lietuvos paviljonas be sienų". Joje pristatyti šie menininkai ir jų kūriniai:
Augustus Serapinas „Shed from Long Island”; Raimundas Malašauskas „Send in the Clowns”​; Robertas Narkus „Shoft Plower”; Pakui Hardware „Spores”​, koprodukcija su "Operomanija"; Andrius Arutiunian „Armen”​; Lina Lapelytė „The Speech“​. Taip pat įvyko LKI žurnalo „Vessel as a Journal“ pristatymas ir Lietuvos programos atidarymo renginys. Iš viso renginių: 27 vnt. Programoje gyvai dalyvavusių Lietuvos menininkų ir kult. profesionalų skaičius: 16 žm. Renginių lankytojų sk.: 2750 žm.
</t>
    </r>
    <r>
      <rPr>
        <b/>
        <i/>
        <sz val="11"/>
        <rFont val="Calibri"/>
        <family val="2"/>
        <charset val="186"/>
        <scheme val="minor"/>
      </rPr>
      <t xml:space="preserve">5. Įgyvendinti Lietuvos kultūros programą Italijoje 2025.                                                                                                                                                                                                                                                                                                                                                                                                  ĮVYKDYTA. </t>
    </r>
    <r>
      <rPr>
        <i/>
        <sz val="11"/>
        <rFont val="Calibri"/>
        <family val="2"/>
        <charset val="186"/>
        <scheme val="minor"/>
      </rPr>
      <t xml:space="preserve">Projektų kiekis - 5 vnt.; renginių kiekis - 13 vnt. Dalyvių iš Lietuvos skaičius - 31 žm.  Rugsėjo 30 – spalio 5 d. surengtas Lietuvos fokusas festivalyje “RomaEuropa”: įvyko grupės „Merope“ koncertas, lietuviškų pjesių skaitymai „Laikykis savo balso: Lietuvos moterys dramaturgės“, muzikinis performansas „Sporto grupė“, choreografo Dovydo Strimaičio šiuolaikinio šokio spektaklis „Hairy“, parodytas Jono Meko filmas „Requiem“.  Spalio 16–sausio 11 d. Bolonijos muziejuje „Mambo“ veikia Kipro Dubausko paroda „Pirogenia“. Spalio 30-lapkričio 2 d. Turino meno mugėje „Artissima“ dalyvavo dvi galerijos iš Lietuvos - galerija AV17 ir  „Meno parkas“. Šios mugės Milano „Gallerie d’Italia“ erdvėje eksponuotas Anastasijos Sosunovos video kūrinys. Jis dalyvavo parodoje „The Screen is a Muscle“, kurią kuravo Luca Lo Pinto. Spalio 31 d. mugėje „Artissima“ įteiktas Vilniaus miesto savivaldybės prizas – dvi rezidencijos Lietuvoje menininkams Rodrigo Hernandez ir Pietro Moretti. Komisijoje dalyvavo Dr. Lolita Jablonskienė. Gintaro Didžiapetrio instaliacija pristatyta Turino festivalio „Luci d‘Artista” programoje ir nuo šiol ten bus eksponuojama nuolatos. Lapkričio 2 – gruodžio 2 d. Turine, „Associazione Barriera“ vyko paroda „Stories We Carry“, kurioje dalyvavo Andrius Arutiunian ir Anastasija Sosunova. Spalio 29 – gegužės 31 d. Turine, nacionaliniame muziejuje „Museo della Montagna“ vyksta grupinė paroda „The New Orchestra“, kur eksponuojamas Emilijos Škarnulytės kūrinys Ophiolite. Lapkričio 6 – sausio 10 d. Milano galerijoje „eastcontemporary“ eksponuota pirma A. Arutiunian asmeninė paroda Italijoje „Poison Paradise“. Lapkričio 20 – kovo 7 d. prestižinėje Milano Fondazione ICA vyksta asmeninė Anastasijos Sosunovos paroda „Crossover“.                                                                                                                                                                                                                                                                                                                                                          </t>
    </r>
    <r>
      <rPr>
        <b/>
        <i/>
        <sz val="11"/>
        <rFont val="Calibri"/>
        <family val="2"/>
        <charset val="186"/>
        <scheme val="minor"/>
      </rPr>
      <t xml:space="preserve">6. Parengti Lietuvos kultūros programą Italijoje 2026.                                                                                                                                                                                                                                                                                                                                                                                                                     ĮVYKDYTA. </t>
    </r>
    <r>
      <rPr>
        <i/>
        <sz val="11"/>
        <rFont val="Calibri"/>
        <family val="2"/>
        <charset val="186"/>
        <scheme val="minor"/>
      </rPr>
      <t xml:space="preserve">Parengta ir suderinta programa, planuojami šie projektai: A. Serapino paroda Bolonijos meno mugėje ir Lietuvos iliustratorių paroda Bolonijos vaikų knygų mugėje, taip pat Lietuvos kultūros festivalis Bolonijoje. 
Valgardenos bienalėje bus pristatomi menininkai: Andrius Autiunian, Eglė Kulbokaitė ir Augustas Serapinas. Rengiamas Lietuvos pasirodymas Novaros džiazo festivalyje.                                                                                                                                                                                                                                                                                                                                                                                                                               </t>
    </r>
    <r>
      <rPr>
        <b/>
        <i/>
        <sz val="11"/>
        <rFont val="Calibri"/>
        <family val="2"/>
        <charset val="186"/>
        <scheme val="minor"/>
      </rPr>
      <t>7. Parengti Lietuvos pirmininkavimo ES Tarybai kultūrinės programos gaires.                                                                                                                                                                                                                                                                                                                                                     ĮVYKDYTA.</t>
    </r>
    <r>
      <rPr>
        <i/>
        <sz val="11"/>
        <rFont val="Calibri"/>
        <family val="2"/>
        <charset val="186"/>
        <scheme val="minor"/>
      </rPr>
      <t xml:space="preserve"> Tarpinstitucinė Lietuvos pirmininkavimo ES Tarybai sociokultūrinės programos rengimo grupė, kurioje dalyvauja du Lietuvos kultūros instituto atstovai, yra parengusi ir patvirtinusi LIETUVOS PIRMININKAVIMO EUROPOS SĄJUNGOS TARYBAI 2027 M. SOCIOKULTŪRINĖS PROGRAMOS GAIRES. Pagal šias gaires yra išskirtos kelių prioritetų (I, II ir III-iojo) šalys. Parengta ir patvirtinta kultūrinė programa II-o prioriteto atašė šalyse (Lenkija, Ukraina, JAV, Prancūzija, Jungtinė Karalystė, Italija, Japonija, Švedija, Suomija, Danija), rengiama detali programa Belgijoje ir Vokietijoje pagal darbo grupėje sutartą grafiką.
</t>
    </r>
    <r>
      <rPr>
        <b/>
        <i/>
        <sz val="11"/>
        <rFont val="Calibri"/>
        <family val="2"/>
        <charset val="186"/>
        <scheme val="minor"/>
      </rPr>
      <t>8. Parengti kultūrinių mainų programos su Vokietija gaires. 
VYKDOMA</t>
    </r>
    <r>
      <rPr>
        <i/>
        <sz val="11"/>
        <rFont val="Calibri"/>
        <family val="2"/>
        <charset val="186"/>
        <scheme val="minor"/>
      </rPr>
      <t xml:space="preserve">. Su Kultūros ministerija pradėtas rengti Lietuvos–Vokietijos kultūrinių mainų programos gairių projektas ir pasirengimo bei įgyvendinimo planas 2025–2029 m. Mažesnį pažangos rodiklį sąlygojo 2025 m. IV ketvirtyje dėl objektyvių aplinkybių sustojusi tarpinstitucinės darbo grupės veikla. 
</t>
    </r>
    <r>
      <rPr>
        <b/>
        <i/>
        <sz val="11"/>
        <rFont val="Calibri"/>
        <family val="2"/>
        <charset val="186"/>
        <scheme val="minor"/>
      </rPr>
      <t>9. Parengti Lietuvos - garbės viešnios programos Geteborgo knygų mugėje gaires.
VYKDOMA.</t>
    </r>
    <r>
      <rPr>
        <i/>
        <sz val="11"/>
        <rFont val="Calibri"/>
        <family val="2"/>
        <charset val="186"/>
        <scheme val="minor"/>
      </rPr>
      <t xml:space="preserve"> Pradėtos rengti Lietuvos – garbės viešnios programos Geteborgo knygų mugėje gairės, paruoštas pasirengimo bei įgyvendinimo planas 2025-2028 m. Mažesnį pažangos rodiklį sąlygojo 2025 m. IV ketvirtyje dėl objektyvių aplinkybių sustojusi tarpinstitucinės darbo grupės veikla.                                                                                                                                                                                                                                                                </t>
    </r>
  </si>
  <si>
    <t>Vyriausioji patarėja</t>
  </si>
  <si>
    <t>Eglė Deltuvaitė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</si>
</sst>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charset val="186"/>
      <scheme val="minor"/>
    </font>
    <font>
      <sz val="11"/>
      <color theme="1"/>
      <name val="Calibri"/>
      <family val="2"/>
      <scheme val="minor"/>
    </font>
    <font>
      <b/>
      <sz val="11"/>
      <color theme="1"/>
      <name val="Calibri"/>
      <family val="2"/>
      <charset val="186"/>
      <scheme val="minor"/>
    </font>
    <font>
      <b/>
      <sz val="11"/>
      <name val="Calibri"/>
      <family val="2"/>
      <charset val="186"/>
      <scheme val="minor"/>
    </font>
    <font>
      <i/>
      <sz val="11"/>
      <color theme="1"/>
      <name val="Calibri"/>
      <family val="2"/>
      <charset val="186"/>
      <scheme val="minor"/>
    </font>
    <font>
      <sz val="11"/>
      <name val="Calibri"/>
      <family val="2"/>
      <charset val="186"/>
      <scheme val="minor"/>
    </font>
    <font>
      <i/>
      <sz val="11"/>
      <name val="Calibri"/>
      <family val="2"/>
      <charset val="186"/>
      <scheme val="minor"/>
    </font>
    <font>
      <b/>
      <sz val="14"/>
      <name val="Calibri Light"/>
      <family val="2"/>
      <charset val="186"/>
      <scheme val="major"/>
    </font>
    <font>
      <b/>
      <sz val="12"/>
      <name val="Calibri Light"/>
      <family val="2"/>
      <charset val="186"/>
      <scheme val="major"/>
    </font>
    <font>
      <b/>
      <sz val="16"/>
      <name val="Calibri Light"/>
      <family val="2"/>
      <charset val="186"/>
      <scheme val="major"/>
    </font>
    <font>
      <b/>
      <i/>
      <sz val="16"/>
      <name val="Calibri Light"/>
      <family val="2"/>
      <charset val="186"/>
      <scheme val="major"/>
    </font>
    <font>
      <b/>
      <sz val="12"/>
      <color theme="1"/>
      <name val="Calibri"/>
      <family val="2"/>
      <charset val="186"/>
      <scheme val="minor"/>
    </font>
    <font>
      <sz val="13"/>
      <color theme="1"/>
      <name val="Calibri"/>
      <family val="2"/>
      <charset val="186"/>
      <scheme val="minor"/>
    </font>
    <font>
      <b/>
      <i/>
      <sz val="11"/>
      <name val="Calibri"/>
      <family val="2"/>
      <charset val="186"/>
      <scheme val="minor"/>
    </font>
    <font>
      <sz val="11"/>
      <name val="Calibri"/>
      <family val="2"/>
      <scheme val="minor"/>
    </font>
    <font>
      <b/>
      <sz val="11"/>
      <name val="Calibri"/>
      <family val="2"/>
      <scheme val="minor"/>
    </font>
    <font>
      <b/>
      <sz val="11"/>
      <color theme="1"/>
      <name val="Calibri"/>
      <family val="2"/>
      <scheme val="minor"/>
    </font>
    <font>
      <i/>
      <sz val="11"/>
      <name val="Calibri"/>
      <family val="2"/>
      <scheme val="minor"/>
    </font>
    <font>
      <b/>
      <sz val="14"/>
      <color theme="1"/>
      <name val="Calibri"/>
      <family val="2"/>
      <scheme val="minor"/>
    </font>
    <font>
      <i/>
      <sz val="11"/>
      <color theme="1"/>
      <name val="Calibri"/>
      <family val="2"/>
      <scheme val="minor"/>
    </font>
    <font>
      <b/>
      <i/>
      <sz val="11"/>
      <name val="Calibri"/>
      <family val="2"/>
      <scheme val="minor"/>
    </font>
    <font>
      <b/>
      <i/>
      <sz val="11"/>
      <color rgb="FFC00000"/>
      <name val="Calibri"/>
      <family val="2"/>
      <scheme val="minor"/>
    </font>
    <font>
      <i/>
      <sz val="11"/>
      <color rgb="FFC00000"/>
      <name val="Calibri"/>
      <family val="2"/>
      <scheme val="minor"/>
    </font>
    <font>
      <sz val="11"/>
      <color rgb="FFC00000"/>
      <name val="Calibri"/>
      <family val="2"/>
      <scheme val="minor"/>
    </font>
    <font>
      <sz val="13"/>
      <name val="Calibri"/>
      <family val="2"/>
      <charset val="186"/>
      <scheme val="minor"/>
    </font>
    <font>
      <b/>
      <i/>
      <sz val="14"/>
      <name val="Calibri"/>
      <family val="2"/>
      <scheme val="minor"/>
    </font>
    <font>
      <b/>
      <sz val="14"/>
      <name val="Calibri"/>
      <family val="2"/>
      <scheme val="minor"/>
    </font>
    <font>
      <i/>
      <sz val="14"/>
      <name val="Calibri"/>
      <family val="2"/>
      <scheme val="minor"/>
    </font>
    <font>
      <b/>
      <i/>
      <sz val="11"/>
      <color theme="1"/>
      <name val="Calibri"/>
      <family val="2"/>
      <charset val="186"/>
      <scheme val="minor"/>
    </font>
    <font>
      <b/>
      <i/>
      <sz val="11"/>
      <color theme="1"/>
      <name val="Calibri"/>
      <family val="2"/>
      <scheme val="minor"/>
    </font>
    <font>
      <sz val="11"/>
      <color theme="0"/>
      <name val="Calibri"/>
      <family val="2"/>
      <charset val="186"/>
      <scheme val="minor"/>
    </font>
    <font>
      <sz val="12"/>
      <name val="Calibri Light"/>
      <family val="2"/>
      <charset val="186"/>
      <scheme val="major"/>
    </font>
    <font>
      <sz val="11"/>
      <color rgb="FF000000"/>
      <name val="Calibri"/>
      <family val="2"/>
      <charset val="186"/>
    </font>
    <font>
      <i/>
      <sz val="11"/>
      <color rgb="FF000000"/>
      <name val="Calibri"/>
      <family val="2"/>
      <charset val="186"/>
      <scheme val="minor"/>
    </font>
    <font>
      <sz val="11"/>
      <color theme="4"/>
      <name val="Calibri"/>
      <family val="2"/>
      <charset val="186"/>
      <scheme val="minor"/>
    </font>
    <font>
      <i/>
      <sz val="11"/>
      <color rgb="FF000000"/>
      <name val="Calibri"/>
      <family val="2"/>
      <charset val="186"/>
    </font>
    <font>
      <sz val="11"/>
      <color rgb="FF000000"/>
      <name val="Calibri"/>
      <family val="2"/>
      <charset val="186"/>
      <scheme val="minor"/>
    </font>
    <font>
      <sz val="11"/>
      <color rgb="FF00B050"/>
      <name val="Calibri"/>
      <family val="2"/>
      <charset val="186"/>
      <scheme val="minor"/>
    </font>
    <font>
      <b/>
      <sz val="11"/>
      <color rgb="FF000000"/>
      <name val="Calibri"/>
      <family val="2"/>
      <charset val="186"/>
      <scheme val="minor"/>
    </font>
    <font>
      <b/>
      <sz val="11"/>
      <color rgb="FF000000"/>
      <name val="Calibri"/>
      <family val="2"/>
      <charset val="186"/>
    </font>
    <font>
      <sz val="11"/>
      <name val="Calibri"/>
      <family val="2"/>
    </font>
    <font>
      <sz val="11"/>
      <color rgb="FFFF0000"/>
      <name val="Calibri"/>
      <family val="2"/>
      <charset val="186"/>
      <scheme val="minor"/>
    </font>
    <font>
      <b/>
      <i/>
      <sz val="11"/>
      <color rgb="FF000000"/>
      <name val="Calibri"/>
      <family val="2"/>
      <charset val="186"/>
    </font>
    <font>
      <b/>
      <i/>
      <sz val="11"/>
      <color rgb="FF000000"/>
      <name val="Calibri"/>
      <family val="2"/>
      <charset val="186"/>
      <scheme val="minor"/>
    </font>
    <font>
      <sz val="12"/>
      <name val="Calibri Light"/>
      <family val="2"/>
      <scheme val="major"/>
    </font>
    <font>
      <sz val="12"/>
      <color rgb="FF00B050"/>
      <name val="Calibri Light"/>
      <family val="2"/>
      <charset val="186"/>
      <scheme val="major"/>
    </font>
    <font>
      <sz val="11"/>
      <color rgb="FF00B050"/>
      <name val="Calibri"/>
      <family val="2"/>
      <scheme val="minor"/>
    </font>
    <font>
      <b/>
      <sz val="11"/>
      <name val="Calibri"/>
      <family val="2"/>
      <charset val="186"/>
    </font>
    <font>
      <i/>
      <sz val="11"/>
      <color rgb="FF0070C0"/>
      <name val="Calibri"/>
      <family val="2"/>
      <charset val="186"/>
      <scheme val="minor"/>
    </font>
    <font>
      <b/>
      <sz val="11"/>
      <color rgb="FF0070C0"/>
      <name val="Calibri"/>
      <family val="2"/>
      <scheme val="minor"/>
    </font>
    <font>
      <sz val="11"/>
      <color rgb="FF0070C0"/>
      <name val="Calibri"/>
      <family val="2"/>
      <charset val="186"/>
      <scheme val="minor"/>
    </font>
    <font>
      <b/>
      <sz val="11"/>
      <color rgb="FF0070C0"/>
      <name val="Calibri"/>
      <family val="2"/>
      <charset val="186"/>
      <scheme val="minor"/>
    </font>
    <font>
      <sz val="12"/>
      <color rgb="FF0070C0"/>
      <name val="Calibri Light"/>
      <family val="2"/>
      <charset val="186"/>
      <scheme val="major"/>
    </font>
    <font>
      <b/>
      <sz val="11"/>
      <name val="Calibri"/>
      <family val="2"/>
    </font>
    <font>
      <i/>
      <sz val="11"/>
      <name val="Calibri"/>
      <family val="2"/>
    </font>
    <font>
      <b/>
      <i/>
      <sz val="1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9847407452621"/>
        <bgColor rgb="FFF2F2F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183">
    <xf numFmtId="0" fontId="0" fillId="0" borderId="0" xfId="0"/>
    <xf numFmtId="0" fontId="0" fillId="0" borderId="0" xfId="0" applyProtection="1">
      <protection locked="0"/>
    </xf>
    <xf numFmtId="0" fontId="2" fillId="0" borderId="0" xfId="0" applyFont="1" applyAlignment="1" applyProtection="1">
      <alignment horizontal="center" vertical="top"/>
      <protection locked="0"/>
    </xf>
    <xf numFmtId="9" fontId="2" fillId="0" borderId="0" xfId="0" applyNumberFormat="1" applyFont="1" applyAlignment="1" applyProtection="1">
      <alignment horizontal="center" vertical="top"/>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left" vertical="top" wrapText="1"/>
      <protection locked="0"/>
    </xf>
    <xf numFmtId="0" fontId="11" fillId="0" borderId="0" xfId="0" applyFont="1" applyProtection="1">
      <protection locked="0"/>
    </xf>
    <xf numFmtId="0" fontId="4" fillId="0" borderId="0" xfId="0" applyFont="1" applyAlignment="1" applyProtection="1">
      <alignment horizontal="center"/>
      <protection locked="0"/>
    </xf>
    <xf numFmtId="0" fontId="0" fillId="0" borderId="0" xfId="0" applyAlignment="1" applyProtection="1">
      <alignment horizontal="left" vertical="top"/>
      <protection locked="0"/>
    </xf>
    <xf numFmtId="0" fontId="0" fillId="0" borderId="0" xfId="0" applyAlignment="1" applyProtection="1">
      <alignment vertical="center"/>
      <protection locked="0"/>
    </xf>
    <xf numFmtId="0" fontId="0" fillId="4" borderId="1" xfId="0" applyFill="1" applyBorder="1" applyAlignment="1">
      <alignment horizontal="center" vertical="center" wrapText="1"/>
    </xf>
    <xf numFmtId="9"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9" fontId="8" fillId="0" borderId="1" xfId="0" applyNumberFormat="1" applyFont="1" applyBorder="1" applyAlignment="1">
      <alignment horizontal="center" vertical="center" wrapText="1"/>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5" fillId="4" borderId="1" xfId="0" applyFont="1" applyFill="1" applyBorder="1" applyAlignment="1">
      <alignment horizontal="center" vertical="center" wrapText="1"/>
    </xf>
    <xf numFmtId="0" fontId="15" fillId="2" borderId="1" xfId="0" applyFont="1" applyFill="1" applyBorder="1" applyAlignment="1" applyProtection="1">
      <alignment horizontal="center" vertical="top" wrapText="1"/>
      <protection locked="0"/>
    </xf>
    <xf numFmtId="0" fontId="16" fillId="2" borderId="1" xfId="0" applyFont="1" applyFill="1" applyBorder="1" applyAlignment="1" applyProtection="1">
      <alignment horizontal="center" vertical="top" wrapText="1"/>
      <protection locked="0"/>
    </xf>
    <xf numFmtId="0" fontId="16" fillId="4" borderId="1" xfId="0" applyFont="1" applyFill="1" applyBorder="1" applyAlignment="1">
      <alignment horizontal="left" vertical="top" wrapText="1"/>
    </xf>
    <xf numFmtId="9" fontId="16" fillId="2" borderId="1" xfId="0" applyNumberFormat="1" applyFont="1" applyFill="1" applyBorder="1" applyAlignment="1">
      <alignment horizontal="center" vertical="top" wrapText="1"/>
    </xf>
    <xf numFmtId="9" fontId="15" fillId="2" borderId="1" xfId="0" applyNumberFormat="1" applyFont="1" applyFill="1" applyBorder="1" applyAlignment="1">
      <alignment horizontal="center" vertical="top" wrapText="1"/>
    </xf>
    <xf numFmtId="0" fontId="5" fillId="0" borderId="0" xfId="0" applyFont="1" applyAlignment="1" applyProtection="1">
      <alignment horizontal="left" vertical="top"/>
      <protection locked="0"/>
    </xf>
    <xf numFmtId="0" fontId="5" fillId="4" borderId="1" xfId="0" applyFont="1" applyFill="1" applyBorder="1" applyAlignment="1">
      <alignment horizontal="center" vertical="center"/>
    </xf>
    <xf numFmtId="0" fontId="14" fillId="0" borderId="7" xfId="0" applyFont="1" applyBorder="1" applyAlignment="1" applyProtection="1">
      <alignment horizontal="left" vertical="top" wrapText="1"/>
      <protection locked="0"/>
    </xf>
    <xf numFmtId="0" fontId="15" fillId="4" borderId="1" xfId="0" applyFont="1" applyFill="1" applyBorder="1" applyAlignment="1" applyProtection="1">
      <alignment horizontal="center" vertical="top" wrapText="1"/>
      <protection locked="0"/>
    </xf>
    <xf numFmtId="0" fontId="16" fillId="4" borderId="1" xfId="0" applyFont="1" applyFill="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5" fillId="0" borderId="0" xfId="0" applyFont="1"/>
    <xf numFmtId="0" fontId="0" fillId="0" borderId="0" xfId="0" applyAlignment="1">
      <alignment horizontal="center"/>
    </xf>
    <xf numFmtId="0" fontId="5" fillId="0" borderId="0" xfId="0" applyFont="1" applyAlignment="1">
      <alignment horizontal="center"/>
    </xf>
    <xf numFmtId="0" fontId="0" fillId="0" borderId="0" xfId="0"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left"/>
    </xf>
    <xf numFmtId="9" fontId="2" fillId="4" borderId="2" xfId="0" applyNumberFormat="1" applyFont="1" applyFill="1" applyBorder="1" applyAlignment="1">
      <alignment horizontal="center" vertical="center" wrapText="1"/>
    </xf>
    <xf numFmtId="1" fontId="16" fillId="2" borderId="1" xfId="0" applyNumberFormat="1" applyFont="1" applyFill="1" applyBorder="1" applyAlignment="1">
      <alignment horizontal="center" vertical="top" wrapText="1"/>
    </xf>
    <xf numFmtId="0" fontId="14" fillId="0" borderId="2" xfId="0" applyFont="1" applyBorder="1" applyAlignment="1" applyProtection="1">
      <alignment horizontal="left" vertical="top" wrapText="1"/>
      <protection locked="0"/>
    </xf>
    <xf numFmtId="0" fontId="15" fillId="4" borderId="2"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9" fontId="15" fillId="2" borderId="2" xfId="0" applyNumberFormat="1" applyFont="1" applyFill="1" applyBorder="1" applyAlignment="1">
      <alignment horizontal="center" vertical="top" wrapText="1"/>
    </xf>
    <xf numFmtId="0" fontId="11" fillId="0" borderId="0" xfId="0" applyFont="1" applyAlignment="1" applyProtection="1">
      <alignment horizontal="center" vertical="center"/>
      <protection locked="0"/>
    </xf>
    <xf numFmtId="0" fontId="16" fillId="4" borderId="2" xfId="0" applyFont="1" applyFill="1" applyBorder="1" applyAlignment="1" applyProtection="1">
      <alignment horizontal="center" vertical="top" wrapText="1"/>
      <protection locked="0"/>
    </xf>
    <xf numFmtId="9" fontId="16" fillId="2" borderId="2" xfId="0" applyNumberFormat="1" applyFont="1" applyFill="1" applyBorder="1" applyAlignment="1">
      <alignment horizontal="center" vertical="top" wrapText="1"/>
    </xf>
    <xf numFmtId="0" fontId="16" fillId="4" borderId="2" xfId="0" applyFont="1" applyFill="1" applyBorder="1" applyAlignment="1">
      <alignment horizontal="left" vertical="top" wrapText="1"/>
    </xf>
    <xf numFmtId="1" fontId="16" fillId="2" borderId="2"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4" borderId="1" xfId="0" applyFont="1" applyFill="1" applyBorder="1" applyAlignment="1">
      <alignment vertical="top" wrapText="1"/>
    </xf>
    <xf numFmtId="0" fontId="30" fillId="3" borderId="1" xfId="0" applyFont="1" applyFill="1" applyBorder="1" applyAlignment="1" applyProtection="1">
      <alignment horizontal="left" vertical="top" wrapText="1"/>
      <protection locked="0"/>
    </xf>
    <xf numFmtId="9" fontId="16" fillId="3" borderId="1" xfId="0" applyNumberFormat="1" applyFont="1" applyFill="1" applyBorder="1" applyAlignment="1">
      <alignment horizontal="center" vertical="top" wrapText="1"/>
    </xf>
    <xf numFmtId="0" fontId="15" fillId="4" borderId="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34" fillId="0" borderId="0" xfId="0" applyFont="1" applyAlignment="1" applyProtection="1">
      <alignment vertical="top" wrapText="1"/>
      <protection locked="0"/>
    </xf>
    <xf numFmtId="0" fontId="34" fillId="0" borderId="0" xfId="0" applyFont="1" applyAlignment="1">
      <alignment vertical="top" wrapText="1"/>
    </xf>
    <xf numFmtId="0" fontId="37" fillId="0" borderId="0" xfId="0" applyFont="1" applyAlignment="1" applyProtection="1">
      <alignment vertical="top" wrapText="1"/>
      <protection locked="0"/>
    </xf>
    <xf numFmtId="0" fontId="36" fillId="0" borderId="2" xfId="0" applyFont="1" applyBorder="1" applyAlignment="1" applyProtection="1">
      <alignment horizontal="left" vertical="top" wrapText="1"/>
      <protection locked="0"/>
    </xf>
    <xf numFmtId="0" fontId="40" fillId="0" borderId="4" xfId="0" applyFont="1" applyBorder="1" applyAlignment="1" applyProtection="1">
      <alignment vertical="top" wrapText="1"/>
      <protection locked="0"/>
    </xf>
    <xf numFmtId="0" fontId="1" fillId="5" borderId="1" xfId="0" applyFont="1" applyFill="1" applyBorder="1" applyAlignment="1" applyProtection="1">
      <alignment horizontal="left" vertical="top"/>
      <protection locked="0"/>
    </xf>
    <xf numFmtId="0" fontId="30" fillId="5" borderId="1" xfId="0" applyFont="1" applyFill="1" applyBorder="1" applyAlignment="1" applyProtection="1">
      <alignment horizontal="left" vertical="top"/>
      <protection locked="0"/>
    </xf>
    <xf numFmtId="0" fontId="8"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left" vertical="top" wrapText="1"/>
      <protection locked="0"/>
    </xf>
    <xf numFmtId="0" fontId="41" fillId="0" borderId="0" xfId="0" applyFont="1" applyAlignment="1" applyProtection="1">
      <alignment vertical="top" wrapText="1"/>
      <protection locked="0"/>
    </xf>
    <xf numFmtId="0" fontId="15" fillId="3" borderId="1" xfId="0" applyFont="1" applyFill="1" applyBorder="1" applyAlignment="1" applyProtection="1">
      <alignment horizontal="left" vertical="top" wrapText="1"/>
      <protection locked="0"/>
    </xf>
    <xf numFmtId="4" fontId="16" fillId="2" borderId="1" xfId="0" applyNumberFormat="1" applyFont="1" applyFill="1" applyBorder="1" applyAlignment="1" applyProtection="1">
      <alignment horizontal="center" vertical="top"/>
      <protection locked="0"/>
    </xf>
    <xf numFmtId="0" fontId="34" fillId="3" borderId="0" xfId="0" applyFont="1" applyFill="1" applyAlignment="1" applyProtection="1">
      <alignment vertical="top" wrapText="1"/>
      <protection locked="0"/>
    </xf>
    <xf numFmtId="0" fontId="44" fillId="0" borderId="1" xfId="0" applyFont="1" applyBorder="1" applyAlignment="1" applyProtection="1">
      <alignment horizontal="left" vertical="center" wrapText="1"/>
      <protection locked="0"/>
    </xf>
    <xf numFmtId="0" fontId="3" fillId="4" borderId="2" xfId="0" applyFont="1" applyFill="1" applyBorder="1" applyAlignment="1" applyProtection="1">
      <alignment horizontal="center" vertical="top" wrapText="1"/>
      <protection locked="0"/>
    </xf>
    <xf numFmtId="0" fontId="45" fillId="0" borderId="1" xfId="0" applyFont="1" applyBorder="1" applyAlignment="1" applyProtection="1">
      <alignment horizontal="left" vertical="center" wrapText="1"/>
      <protection locked="0"/>
    </xf>
    <xf numFmtId="0" fontId="46" fillId="0" borderId="2" xfId="0" applyFont="1" applyBorder="1" applyAlignment="1" applyProtection="1">
      <alignment horizontal="left" vertical="top" wrapText="1"/>
      <protection locked="0"/>
    </xf>
    <xf numFmtId="0" fontId="37" fillId="0" borderId="2" xfId="0" applyFont="1" applyBorder="1" applyAlignment="1" applyProtection="1">
      <alignment horizontal="left" vertical="top" wrapText="1"/>
      <protection locked="0"/>
    </xf>
    <xf numFmtId="0" fontId="39" fillId="6" borderId="11" xfId="0" applyFont="1" applyFill="1" applyBorder="1" applyAlignment="1" applyProtection="1">
      <alignment vertical="top" wrapText="1"/>
      <protection locked="0"/>
    </xf>
    <xf numFmtId="0" fontId="39" fillId="4" borderId="11" xfId="0" applyFont="1" applyFill="1" applyBorder="1" applyAlignment="1" applyProtection="1">
      <alignment horizontal="center" vertical="top" wrapText="1"/>
      <protection locked="0"/>
    </xf>
    <xf numFmtId="0" fontId="39" fillId="6" borderId="12" xfId="0" applyFont="1" applyFill="1" applyBorder="1" applyAlignment="1" applyProtection="1">
      <alignment vertical="top" wrapText="1"/>
      <protection locked="0"/>
    </xf>
    <xf numFmtId="0" fontId="39" fillId="4" borderId="12" xfId="0" applyFont="1" applyFill="1" applyBorder="1" applyAlignment="1" applyProtection="1">
      <alignment horizontal="center" vertical="top" wrapText="1"/>
      <protection locked="0"/>
    </xf>
    <xf numFmtId="0" fontId="39" fillId="6" borderId="13" xfId="0" applyFont="1" applyFill="1" applyBorder="1" applyAlignment="1" applyProtection="1">
      <alignment horizontal="left" vertical="top" wrapText="1"/>
      <protection locked="0"/>
    </xf>
    <xf numFmtId="0" fontId="39" fillId="4" borderId="14" xfId="0" applyFont="1" applyFill="1" applyBorder="1" applyAlignment="1" applyProtection="1">
      <alignment horizontal="center" vertical="top" wrapText="1"/>
      <protection locked="0"/>
    </xf>
    <xf numFmtId="0" fontId="3" fillId="4" borderId="2" xfId="0" applyFont="1" applyFill="1" applyBorder="1" applyAlignment="1" applyProtection="1">
      <alignment horizontal="left" vertical="top" wrapText="1"/>
      <protection locked="0"/>
    </xf>
    <xf numFmtId="0" fontId="47" fillId="4" borderId="11" xfId="0" applyFont="1" applyFill="1" applyBorder="1" applyAlignment="1" applyProtection="1">
      <alignment horizontal="center" vertical="top" wrapText="1"/>
      <protection locked="0"/>
    </xf>
    <xf numFmtId="0" fontId="50" fillId="0" borderId="2" xfId="0" applyFont="1" applyBorder="1" applyAlignment="1" applyProtection="1">
      <alignment horizontal="left" vertical="top" wrapText="1"/>
      <protection locked="0"/>
    </xf>
    <xf numFmtId="0" fontId="51" fillId="2" borderId="1" xfId="0" applyFont="1" applyFill="1" applyBorder="1" applyAlignment="1" applyProtection="1">
      <alignment horizontal="center" vertical="top"/>
      <protection locked="0"/>
    </xf>
    <xf numFmtId="0" fontId="52" fillId="0" borderId="1" xfId="0" applyFont="1" applyBorder="1" applyAlignment="1" applyProtection="1">
      <alignment horizontal="left" vertical="center" wrapText="1"/>
      <protection locked="0"/>
    </xf>
    <xf numFmtId="0" fontId="53" fillId="6" borderId="11" xfId="0" applyFont="1" applyFill="1" applyBorder="1" applyAlignment="1" applyProtection="1">
      <alignment vertical="top" wrapText="1"/>
      <protection locked="0"/>
    </xf>
    <xf numFmtId="0" fontId="53" fillId="4" borderId="11" xfId="0" applyFont="1" applyFill="1" applyBorder="1" applyAlignment="1" applyProtection="1">
      <alignment horizontal="center" vertical="top" wrapText="1"/>
      <protection locked="0"/>
    </xf>
    <xf numFmtId="9" fontId="16" fillId="2" borderId="2" xfId="0" applyNumberFormat="1" applyFont="1" applyFill="1" applyBorder="1" applyAlignment="1">
      <alignment horizontal="center" vertical="top" wrapText="1"/>
    </xf>
    <xf numFmtId="9" fontId="16" fillId="2" borderId="4" xfId="0" applyNumberFormat="1" applyFont="1" applyFill="1" applyBorder="1" applyAlignment="1">
      <alignment horizontal="center" vertical="top" wrapText="1"/>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0" fontId="18" fillId="4" borderId="1" xfId="0" applyFont="1" applyFill="1" applyBorder="1" applyAlignment="1">
      <alignment horizontal="left" vertical="top"/>
    </xf>
    <xf numFmtId="2" fontId="16" fillId="2" borderId="1" xfId="0" applyNumberFormat="1" applyFont="1" applyFill="1" applyBorder="1" applyAlignment="1">
      <alignment horizontal="center" vertical="top" wrapText="1"/>
    </xf>
    <xf numFmtId="0" fontId="16" fillId="4" borderId="1" xfId="0" applyFont="1" applyFill="1" applyBorder="1" applyAlignment="1">
      <alignment horizontal="left" vertical="top" wrapText="1"/>
    </xf>
    <xf numFmtId="0" fontId="16" fillId="4" borderId="1" xfId="0" applyFont="1" applyFill="1" applyBorder="1" applyAlignment="1" applyProtection="1">
      <alignment horizontal="center" vertical="top" wrapText="1"/>
      <protection locked="0"/>
    </xf>
    <xf numFmtId="0" fontId="16" fillId="0" borderId="1" xfId="0" applyFont="1" applyBorder="1" applyAlignment="1" applyProtection="1">
      <alignment horizontal="left" vertical="top" wrapText="1"/>
      <protection locked="0"/>
    </xf>
    <xf numFmtId="0" fontId="1" fillId="2" borderId="1" xfId="0" applyFont="1" applyFill="1" applyBorder="1" applyAlignment="1">
      <alignment horizontal="left" vertical="top" wrapText="1"/>
    </xf>
    <xf numFmtId="9" fontId="16" fillId="2" borderId="1" xfId="0" applyNumberFormat="1" applyFont="1" applyFill="1" applyBorder="1" applyAlignment="1">
      <alignment horizontal="center" vertical="top" wrapText="1"/>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4"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2" fontId="16" fillId="2" borderId="4" xfId="0" applyNumberFormat="1" applyFont="1" applyFill="1" applyBorder="1" applyAlignment="1">
      <alignment horizontal="center"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9" fontId="16" fillId="2" borderId="3" xfId="0" applyNumberFormat="1" applyFont="1" applyFill="1" applyBorder="1" applyAlignment="1">
      <alignment horizontal="center" vertical="top" wrapText="1"/>
    </xf>
    <xf numFmtId="0" fontId="12" fillId="0" borderId="0" xfId="0" applyFont="1" applyAlignment="1">
      <alignment horizontal="left" vertical="top"/>
    </xf>
    <xf numFmtId="0" fontId="9" fillId="0" borderId="0" xfId="0" applyFont="1" applyAlignment="1" applyProtection="1">
      <alignment horizontal="center" vertical="center" wrapText="1"/>
      <protection locked="0"/>
    </xf>
    <xf numFmtId="9" fontId="16" fillId="2" borderId="2" xfId="0" applyNumberFormat="1" applyFont="1" applyFill="1" applyBorder="1" applyAlignment="1">
      <alignment horizontal="center" vertical="top"/>
    </xf>
    <xf numFmtId="9" fontId="16" fillId="2" borderId="3" xfId="0" applyNumberFormat="1" applyFont="1" applyFill="1" applyBorder="1" applyAlignment="1">
      <alignment horizontal="center" vertical="top"/>
    </xf>
    <xf numFmtId="9" fontId="16" fillId="2" borderId="4" xfId="0" applyNumberFormat="1" applyFont="1" applyFill="1" applyBorder="1" applyAlignment="1">
      <alignment horizontal="center" vertical="top"/>
    </xf>
    <xf numFmtId="0" fontId="16" fillId="2" borderId="2" xfId="0" applyFont="1" applyFill="1" applyBorder="1" applyAlignment="1">
      <alignment horizontal="center" vertical="top"/>
    </xf>
    <xf numFmtId="0" fontId="16" fillId="2" borderId="3" xfId="0" applyFont="1" applyFill="1" applyBorder="1" applyAlignment="1">
      <alignment horizontal="center" vertical="top"/>
    </xf>
    <xf numFmtId="0" fontId="16" fillId="2" borderId="4" xfId="0" applyFont="1" applyFill="1" applyBorder="1" applyAlignment="1">
      <alignment horizontal="center" vertical="top"/>
    </xf>
    <xf numFmtId="0" fontId="16" fillId="4" borderId="2" xfId="0" applyFont="1" applyFill="1" applyBorder="1" applyAlignment="1">
      <alignment horizontal="left" vertical="top" wrapText="1"/>
    </xf>
    <xf numFmtId="0" fontId="16" fillId="4" borderId="4" xfId="0" applyFont="1" applyFill="1" applyBorder="1" applyAlignment="1">
      <alignment horizontal="left" vertical="top" wrapText="1"/>
    </xf>
    <xf numFmtId="0" fontId="16" fillId="4" borderId="2" xfId="0" applyFont="1" applyFill="1" applyBorder="1" applyAlignment="1" applyProtection="1">
      <alignment horizontal="center" vertical="top" wrapText="1"/>
      <protection locked="0"/>
    </xf>
    <xf numFmtId="0" fontId="16" fillId="4" borderId="4" xfId="0" applyFont="1" applyFill="1" applyBorder="1" applyAlignment="1" applyProtection="1">
      <alignment horizontal="center" vertical="top" wrapText="1"/>
      <protection locked="0"/>
    </xf>
    <xf numFmtId="1" fontId="16" fillId="2" borderId="2" xfId="0" applyNumberFormat="1" applyFont="1" applyFill="1" applyBorder="1" applyAlignment="1">
      <alignment horizontal="center" vertical="top" wrapText="1"/>
    </xf>
    <xf numFmtId="1" fontId="16" fillId="2" borderId="4" xfId="0" applyNumberFormat="1" applyFont="1" applyFill="1" applyBorder="1" applyAlignment="1">
      <alignment horizontal="center" vertical="top" wrapText="1"/>
    </xf>
    <xf numFmtId="0" fontId="16" fillId="4" borderId="3" xfId="0" applyFont="1" applyFill="1" applyBorder="1" applyAlignment="1" applyProtection="1">
      <alignment horizontal="center" vertical="top" wrapText="1"/>
      <protection locked="0"/>
    </xf>
    <xf numFmtId="0" fontId="16" fillId="4"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4"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5" fillId="4"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18" fillId="4" borderId="1" xfId="0" applyFont="1" applyFill="1" applyBorder="1" applyAlignment="1">
      <alignment horizontal="left"/>
    </xf>
    <xf numFmtId="0" fontId="18" fillId="4"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8" fillId="0" borderId="6" xfId="0" applyFont="1" applyBorder="1" applyAlignment="1" applyProtection="1">
      <alignment horizontal="left" vertical="center" wrapText="1"/>
      <protection locked="0"/>
    </xf>
    <xf numFmtId="0" fontId="5" fillId="4" borderId="1" xfId="0" applyFont="1" applyFill="1" applyBorder="1" applyAlignment="1">
      <alignment horizontal="center" vertical="center" wrapText="1"/>
    </xf>
    <xf numFmtId="0" fontId="16" fillId="3" borderId="5" xfId="0" applyFont="1" applyFill="1" applyBorder="1" applyAlignment="1" applyProtection="1">
      <alignment horizontal="center" vertical="top" wrapText="1"/>
      <protection locked="0"/>
    </xf>
    <xf numFmtId="0" fontId="16" fillId="3" borderId="6" xfId="0" applyFont="1" applyFill="1" applyBorder="1" applyAlignment="1" applyProtection="1">
      <alignment horizontal="center" vertical="top" wrapText="1"/>
      <protection locked="0"/>
    </xf>
    <xf numFmtId="0" fontId="16" fillId="3" borderId="7" xfId="0" applyFont="1" applyFill="1" applyBorder="1" applyAlignment="1" applyProtection="1">
      <alignment horizontal="center" vertical="top" wrapText="1"/>
      <protection locked="0"/>
    </xf>
    <xf numFmtId="0" fontId="24" fillId="0" borderId="0" xfId="0" applyFont="1" applyAlignment="1">
      <alignment horizontal="left" vertical="top"/>
    </xf>
    <xf numFmtId="0" fontId="0" fillId="4" borderId="6" xfId="0" applyFill="1" applyBorder="1" applyAlignment="1">
      <alignment horizontal="center" vertical="center" wrapText="1"/>
    </xf>
    <xf numFmtId="0" fontId="50"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49" fillId="4" borderId="1" xfId="0" applyFont="1"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43" fillId="3" borderId="2"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3" fillId="3" borderId="3" xfId="0" applyFont="1" applyFill="1" applyBorder="1" applyAlignment="1" applyProtection="1">
      <alignment horizontal="left" vertical="top" wrapText="1"/>
      <protection locked="0"/>
    </xf>
    <xf numFmtId="0" fontId="26" fillId="4" borderId="5" xfId="0" applyFont="1" applyFill="1" applyBorder="1" applyAlignment="1">
      <alignment horizontal="left" vertical="top" wrapText="1"/>
    </xf>
    <xf numFmtId="0" fontId="26" fillId="4" borderId="6" xfId="0" applyFont="1" applyFill="1" applyBorder="1" applyAlignment="1">
      <alignment horizontal="left" vertical="top" wrapText="1"/>
    </xf>
    <xf numFmtId="0" fontId="26" fillId="4" borderId="7" xfId="0" applyFont="1" applyFill="1" applyBorder="1" applyAlignment="1">
      <alignment horizontal="left" vertical="top" wrapText="1"/>
    </xf>
    <xf numFmtId="0" fontId="42"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25" fillId="4" borderId="5" xfId="0" applyFont="1" applyFill="1" applyBorder="1" applyAlignment="1">
      <alignment horizontal="left" vertical="top" wrapText="1"/>
    </xf>
    <xf numFmtId="0" fontId="25" fillId="4" borderId="6" xfId="0" applyFont="1" applyFill="1" applyBorder="1" applyAlignment="1">
      <alignment horizontal="left" vertical="top" wrapText="1"/>
    </xf>
    <xf numFmtId="0" fontId="25" fillId="4" borderId="7" xfId="0" applyFont="1" applyFill="1" applyBorder="1" applyAlignment="1">
      <alignment horizontal="left" vertical="top" wrapText="1"/>
    </xf>
    <xf numFmtId="0" fontId="54" fillId="3" borderId="2" xfId="0" applyFont="1" applyFill="1" applyBorder="1" applyAlignment="1" applyProtection="1">
      <alignment horizontal="left" vertical="top" wrapText="1"/>
      <protection locked="0"/>
    </xf>
    <xf numFmtId="0" fontId="20" fillId="3" borderId="3" xfId="0" applyFont="1" applyFill="1" applyBorder="1" applyAlignment="1" applyProtection="1">
      <alignment horizontal="left" vertical="top" wrapText="1"/>
      <protection locked="0"/>
    </xf>
    <xf numFmtId="0" fontId="31" fillId="0" borderId="6"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50" fillId="0" borderId="2" xfId="0" applyFont="1" applyBorder="1" applyAlignment="1" applyProtection="1">
      <alignment horizontal="left" vertical="top" wrapText="1"/>
      <protection locked="0"/>
    </xf>
    <xf numFmtId="0" fontId="38" fillId="3" borderId="2"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9" fontId="14" fillId="0" borderId="2" xfId="0" applyNumberFormat="1" applyFont="1" applyBorder="1" applyAlignment="1" applyProtection="1">
      <alignment horizontal="left" vertical="top" wrapText="1"/>
      <protection locked="0"/>
    </xf>
    <xf numFmtId="9" fontId="14" fillId="0" borderId="3" xfId="0" applyNumberFormat="1" applyFont="1" applyBorder="1" applyAlignment="1" applyProtection="1">
      <alignment horizontal="left" vertical="top" wrapText="1"/>
      <protection locked="0"/>
    </xf>
    <xf numFmtId="9" fontId="14" fillId="0" borderId="4" xfId="0" applyNumberFormat="1" applyFont="1" applyBorder="1" applyAlignment="1" applyProtection="1">
      <alignment horizontal="left" vertical="top" wrapText="1"/>
      <protection locked="0"/>
    </xf>
  </cellXfs>
  <cellStyles count="1">
    <cellStyle name="Normal" xfId="0" builtinId="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966FF"/>
      <color rgb="FF9933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D7D5F-DB54-41C3-867A-98417CD153CD}">
  <sheetPr>
    <pageSetUpPr fitToPage="1"/>
  </sheetPr>
  <dimension ref="A1:K108"/>
  <sheetViews>
    <sheetView tabSelected="1" topLeftCell="A13" zoomScale="90" zoomScaleNormal="90" workbookViewId="0">
      <selection activeCell="K91" sqref="K91"/>
    </sheetView>
  </sheetViews>
  <sheetFormatPr defaultColWidth="8.85546875" defaultRowHeight="15" x14ac:dyDescent="0.25"/>
  <cols>
    <col min="1" max="1" width="64.42578125" customWidth="1"/>
    <col min="2" max="2" width="30.42578125" customWidth="1"/>
    <col min="3" max="3" width="11.42578125" style="31" customWidth="1"/>
    <col min="4" max="4" width="12" style="32" customWidth="1"/>
    <col min="5" max="5" width="11.140625" style="31" customWidth="1"/>
    <col min="6" max="6" width="21.140625" customWidth="1"/>
    <col min="7" max="8" width="10.5703125" customWidth="1"/>
    <col min="9" max="9" width="13.5703125" style="30" customWidth="1"/>
    <col min="10" max="10" width="38" style="35" customWidth="1"/>
    <col min="11" max="11" width="31.42578125" style="55" customWidth="1"/>
    <col min="12" max="12" width="10" customWidth="1"/>
  </cols>
  <sheetData>
    <row r="1" spans="1:11" s="1" customFormat="1" ht="17.25" x14ac:dyDescent="0.25">
      <c r="C1" s="2"/>
      <c r="D1" s="29"/>
      <c r="E1" s="3"/>
      <c r="I1" s="150" t="s">
        <v>0</v>
      </c>
      <c r="J1" s="150"/>
      <c r="K1" s="54"/>
    </row>
    <row r="2" spans="1:11" s="1" customFormat="1" ht="17.25" x14ac:dyDescent="0.25">
      <c r="C2" s="33"/>
      <c r="D2" s="34"/>
      <c r="E2" s="33"/>
      <c r="I2" s="150" t="s">
        <v>1</v>
      </c>
      <c r="J2" s="150"/>
      <c r="K2" s="54"/>
    </row>
    <row r="3" spans="1:11" s="1" customFormat="1" ht="17.25" x14ac:dyDescent="0.25">
      <c r="C3" s="33"/>
      <c r="D3" s="34"/>
      <c r="E3" s="33"/>
      <c r="I3" s="150" t="s">
        <v>2</v>
      </c>
      <c r="J3" s="150"/>
      <c r="K3" s="54"/>
    </row>
    <row r="4" spans="1:11" s="1" customFormat="1" ht="17.25" x14ac:dyDescent="0.25">
      <c r="B4" s="9"/>
      <c r="C4" s="2"/>
      <c r="D4" s="29"/>
      <c r="E4" s="3"/>
      <c r="F4" s="9"/>
      <c r="G4" s="9"/>
      <c r="H4" s="9"/>
      <c r="I4" s="150" t="s">
        <v>74</v>
      </c>
      <c r="J4" s="150"/>
      <c r="K4" s="54"/>
    </row>
    <row r="5" spans="1:11" s="1" customFormat="1" ht="17.25" x14ac:dyDescent="0.25">
      <c r="B5" s="9"/>
      <c r="C5" s="2"/>
      <c r="D5" s="29"/>
      <c r="E5" s="3"/>
      <c r="F5" s="9"/>
      <c r="G5" s="9"/>
      <c r="H5" s="9"/>
      <c r="I5" s="111" t="s">
        <v>82</v>
      </c>
      <c r="J5" s="111"/>
      <c r="K5" s="54"/>
    </row>
    <row r="6" spans="1:11" s="1" customFormat="1" ht="17.25" x14ac:dyDescent="0.25">
      <c r="B6" s="9"/>
      <c r="C6" s="2"/>
      <c r="D6" s="29"/>
      <c r="E6" s="3"/>
      <c r="F6" s="9"/>
      <c r="G6" s="9"/>
      <c r="H6" s="9"/>
      <c r="I6" s="150" t="s">
        <v>3</v>
      </c>
      <c r="J6" s="150"/>
      <c r="K6" s="54"/>
    </row>
    <row r="7" spans="1:11" s="1" customFormat="1" ht="25.5" customHeight="1" x14ac:dyDescent="0.25">
      <c r="B7" s="9"/>
      <c r="C7" s="2"/>
      <c r="D7" s="29"/>
      <c r="E7" s="3"/>
      <c r="F7" s="9"/>
      <c r="G7" s="9"/>
      <c r="H7" s="9"/>
      <c r="I7" s="29"/>
      <c r="J7" s="24"/>
      <c r="K7" s="54"/>
    </row>
    <row r="8" spans="1:11" s="1" customFormat="1" ht="70.5" customHeight="1" x14ac:dyDescent="0.25">
      <c r="A8" s="112" t="s">
        <v>83</v>
      </c>
      <c r="B8" s="112"/>
      <c r="C8" s="112"/>
      <c r="D8" s="112"/>
      <c r="E8" s="112"/>
      <c r="F8" s="112"/>
      <c r="G8" s="112"/>
      <c r="H8" s="112"/>
      <c r="I8" s="112"/>
      <c r="J8" s="112"/>
      <c r="K8" s="54"/>
    </row>
    <row r="9" spans="1:11" s="1" customFormat="1" ht="26.25" customHeight="1" x14ac:dyDescent="0.25">
      <c r="A9" s="4"/>
      <c r="B9" s="6"/>
      <c r="C9" s="5"/>
      <c r="D9" s="5"/>
      <c r="E9" s="5"/>
      <c r="F9" s="6"/>
      <c r="G9" s="6"/>
      <c r="H9" s="6"/>
      <c r="I9" s="5"/>
      <c r="J9" s="6"/>
      <c r="K9" s="54"/>
    </row>
    <row r="10" spans="1:11" s="1" customFormat="1" ht="67.5" customHeight="1" x14ac:dyDescent="0.25">
      <c r="A10" s="146" t="s">
        <v>4</v>
      </c>
      <c r="B10" s="146"/>
      <c r="C10" s="146"/>
      <c r="D10" s="146"/>
      <c r="E10" s="143" t="s">
        <v>5</v>
      </c>
      <c r="F10" s="144"/>
      <c r="G10" s="11" t="s">
        <v>6</v>
      </c>
      <c r="H10" s="11" t="s">
        <v>7</v>
      </c>
      <c r="I10" s="36" t="s">
        <v>8</v>
      </c>
      <c r="J10" s="25" t="s">
        <v>9</v>
      </c>
      <c r="K10" s="54"/>
    </row>
    <row r="11" spans="1:11" s="10" customFormat="1" ht="150" customHeight="1" x14ac:dyDescent="0.25">
      <c r="A11" s="140" t="s">
        <v>156</v>
      </c>
      <c r="B11" s="174"/>
      <c r="C11" s="174"/>
      <c r="D11" s="175"/>
      <c r="E11" s="140" t="s">
        <v>84</v>
      </c>
      <c r="F11" s="141"/>
      <c r="G11" s="14">
        <v>100</v>
      </c>
      <c r="H11" s="14">
        <v>100</v>
      </c>
      <c r="I11" s="15">
        <f>+H11/G11</f>
        <v>1</v>
      </c>
      <c r="J11" s="69"/>
      <c r="K11" s="54"/>
    </row>
    <row r="12" spans="1:11" s="10" customFormat="1" ht="159.6" customHeight="1" x14ac:dyDescent="0.25">
      <c r="A12" s="140" t="s">
        <v>154</v>
      </c>
      <c r="B12" s="145"/>
      <c r="C12" s="145"/>
      <c r="D12" s="141"/>
      <c r="E12" s="140" t="s">
        <v>135</v>
      </c>
      <c r="F12" s="141"/>
      <c r="G12" s="14">
        <v>200</v>
      </c>
      <c r="H12" s="14">
        <v>226</v>
      </c>
      <c r="I12" s="15">
        <f>+H12/G12</f>
        <v>1.1299999999999999</v>
      </c>
      <c r="J12" s="67" t="s">
        <v>85</v>
      </c>
      <c r="K12" s="54"/>
    </row>
    <row r="13" spans="1:11" s="10" customFormat="1" ht="171.75" customHeight="1" x14ac:dyDescent="0.25">
      <c r="A13" s="140" t="s">
        <v>157</v>
      </c>
      <c r="B13" s="145"/>
      <c r="C13" s="145"/>
      <c r="D13" s="141"/>
      <c r="E13" s="140" t="s">
        <v>86</v>
      </c>
      <c r="F13" s="141"/>
      <c r="G13" s="14">
        <v>100</v>
      </c>
      <c r="H13" s="14">
        <v>95</v>
      </c>
      <c r="I13" s="15">
        <f>+H13/G13</f>
        <v>0.95</v>
      </c>
      <c r="J13" s="82"/>
      <c r="K13" s="54"/>
    </row>
    <row r="14" spans="1:11" s="10" customFormat="1" ht="131.44999999999999" customHeight="1" x14ac:dyDescent="0.25">
      <c r="A14" s="142" t="s">
        <v>155</v>
      </c>
      <c r="B14" s="142"/>
      <c r="C14" s="142"/>
      <c r="D14" s="142"/>
      <c r="E14" s="140" t="s">
        <v>87</v>
      </c>
      <c r="F14" s="141"/>
      <c r="G14" s="14">
        <v>1</v>
      </c>
      <c r="H14" s="61">
        <v>1</v>
      </c>
      <c r="I14" s="15">
        <f>+H14/G14</f>
        <v>1</v>
      </c>
      <c r="J14" s="69"/>
      <c r="K14" s="54"/>
    </row>
    <row r="15" spans="1:11" s="10" customFormat="1" ht="154.9" customHeight="1" x14ac:dyDescent="0.25">
      <c r="A15" s="142" t="s">
        <v>151</v>
      </c>
      <c r="B15" s="142"/>
      <c r="C15" s="142"/>
      <c r="D15" s="142"/>
      <c r="E15" s="140" t="s">
        <v>88</v>
      </c>
      <c r="F15" s="141"/>
      <c r="G15" s="14">
        <v>3</v>
      </c>
      <c r="H15" s="14">
        <v>3</v>
      </c>
      <c r="I15" s="15">
        <f>+H15/G15</f>
        <v>1</v>
      </c>
      <c r="J15" s="69"/>
      <c r="K15" s="54"/>
    </row>
    <row r="16" spans="1:11" s="1" customFormat="1" ht="51.75" customHeight="1" x14ac:dyDescent="0.25">
      <c r="A16" s="18" t="s">
        <v>10</v>
      </c>
      <c r="B16" s="11" t="s">
        <v>78</v>
      </c>
      <c r="C16" s="13" t="s">
        <v>6</v>
      </c>
      <c r="D16" s="13" t="s">
        <v>7</v>
      </c>
      <c r="E16" s="12" t="s">
        <v>8</v>
      </c>
      <c r="F16" s="143" t="s">
        <v>81</v>
      </c>
      <c r="G16" s="151"/>
      <c r="H16" s="144"/>
      <c r="I16" s="13" t="s">
        <v>7</v>
      </c>
      <c r="J16" s="25" t="s">
        <v>9</v>
      </c>
      <c r="K16" s="54"/>
    </row>
    <row r="17" spans="1:11" s="1" customFormat="1" ht="23.25" customHeight="1" x14ac:dyDescent="0.25">
      <c r="A17" s="169" t="s">
        <v>89</v>
      </c>
      <c r="B17" s="170"/>
      <c r="C17" s="170"/>
      <c r="D17" s="170"/>
      <c r="E17" s="170"/>
      <c r="F17" s="170"/>
      <c r="G17" s="170"/>
      <c r="H17" s="170"/>
      <c r="I17" s="170"/>
      <c r="J17" s="171"/>
      <c r="K17" s="54"/>
    </row>
    <row r="18" spans="1:11" s="1" customFormat="1" ht="50.25" customHeight="1" x14ac:dyDescent="0.25">
      <c r="A18" s="172" t="s">
        <v>158</v>
      </c>
      <c r="B18" s="83" t="s">
        <v>88</v>
      </c>
      <c r="C18" s="84">
        <v>3</v>
      </c>
      <c r="D18" s="40">
        <v>3</v>
      </c>
      <c r="E18" s="41">
        <f t="shared" ref="E18:E32" si="0">+D18/C18</f>
        <v>1</v>
      </c>
      <c r="F18" s="158"/>
      <c r="G18" s="159"/>
      <c r="H18" s="160"/>
      <c r="I18" s="19"/>
      <c r="J18" s="70"/>
      <c r="K18" s="56"/>
    </row>
    <row r="19" spans="1:11" s="1" customFormat="1" ht="138.75" customHeight="1" x14ac:dyDescent="0.25">
      <c r="A19" s="173"/>
      <c r="B19" s="72" t="s">
        <v>90</v>
      </c>
      <c r="C19" s="73">
        <v>40</v>
      </c>
      <c r="D19" s="40">
        <v>35</v>
      </c>
      <c r="E19" s="41">
        <f t="shared" si="0"/>
        <v>0.875</v>
      </c>
      <c r="F19" s="158"/>
      <c r="G19" s="159"/>
      <c r="H19" s="160"/>
      <c r="I19" s="19"/>
      <c r="J19" s="38" t="s">
        <v>91</v>
      </c>
      <c r="K19" s="54"/>
    </row>
    <row r="20" spans="1:11" s="1" customFormat="1" ht="55.5" customHeight="1" x14ac:dyDescent="0.25">
      <c r="A20" s="173"/>
      <c r="B20" s="72" t="s">
        <v>92</v>
      </c>
      <c r="C20" s="73">
        <v>27</v>
      </c>
      <c r="D20" s="40">
        <v>27</v>
      </c>
      <c r="E20" s="41">
        <f t="shared" si="0"/>
        <v>1</v>
      </c>
      <c r="F20" s="158"/>
      <c r="G20" s="159"/>
      <c r="H20" s="160"/>
      <c r="I20" s="19"/>
      <c r="J20" s="38"/>
      <c r="K20" s="54"/>
    </row>
    <row r="21" spans="1:11" s="1" customFormat="1" ht="203.45" customHeight="1" x14ac:dyDescent="0.25">
      <c r="A21" s="157"/>
      <c r="B21" s="72" t="s">
        <v>93</v>
      </c>
      <c r="C21" s="73">
        <v>10</v>
      </c>
      <c r="D21" s="40">
        <v>11</v>
      </c>
      <c r="E21" s="41">
        <f t="shared" si="0"/>
        <v>1.1000000000000001</v>
      </c>
      <c r="F21" s="158"/>
      <c r="G21" s="159"/>
      <c r="H21" s="160"/>
      <c r="I21" s="19"/>
      <c r="J21" s="71"/>
      <c r="K21" s="54"/>
    </row>
    <row r="22" spans="1:11" s="1" customFormat="1" ht="290.25" customHeight="1" x14ac:dyDescent="0.25">
      <c r="A22" s="162" t="s">
        <v>159</v>
      </c>
      <c r="B22" s="72" t="s">
        <v>94</v>
      </c>
      <c r="C22" s="73">
        <v>5</v>
      </c>
      <c r="D22" s="40">
        <v>5</v>
      </c>
      <c r="E22" s="41">
        <f t="shared" si="0"/>
        <v>1</v>
      </c>
      <c r="F22" s="158"/>
      <c r="G22" s="159"/>
      <c r="H22" s="160"/>
      <c r="I22" s="19"/>
      <c r="J22" s="38"/>
      <c r="K22" s="54"/>
    </row>
    <row r="23" spans="1:11" s="1" customFormat="1" ht="294.75" customHeight="1" x14ac:dyDescent="0.25">
      <c r="A23" s="163"/>
      <c r="B23" s="72" t="s">
        <v>95</v>
      </c>
      <c r="C23" s="73">
        <v>1</v>
      </c>
      <c r="D23" s="40">
        <v>1</v>
      </c>
      <c r="E23" s="41">
        <f t="shared" si="0"/>
        <v>1</v>
      </c>
      <c r="F23" s="158"/>
      <c r="G23" s="159"/>
      <c r="H23" s="160"/>
      <c r="I23" s="19"/>
      <c r="J23" s="38"/>
      <c r="K23" s="54"/>
    </row>
    <row r="24" spans="1:11" s="1" customFormat="1" ht="245.25" customHeight="1" x14ac:dyDescent="0.25">
      <c r="A24" s="163"/>
      <c r="B24" s="72" t="s">
        <v>96</v>
      </c>
      <c r="C24" s="73">
        <v>310</v>
      </c>
      <c r="D24" s="40">
        <v>298</v>
      </c>
      <c r="E24" s="41">
        <f t="shared" si="0"/>
        <v>0.96129032258064517</v>
      </c>
      <c r="F24" s="158"/>
      <c r="G24" s="159"/>
      <c r="H24" s="160"/>
      <c r="I24" s="19"/>
      <c r="J24" s="38"/>
      <c r="K24" s="54"/>
    </row>
    <row r="25" spans="1:11" s="1" customFormat="1" ht="359.25" customHeight="1" x14ac:dyDescent="0.25">
      <c r="A25" s="163"/>
      <c r="B25" s="72" t="s">
        <v>97</v>
      </c>
      <c r="C25" s="79">
        <v>40</v>
      </c>
      <c r="D25" s="40">
        <v>79</v>
      </c>
      <c r="E25" s="41">
        <f t="shared" si="0"/>
        <v>1.9750000000000001</v>
      </c>
      <c r="F25" s="158"/>
      <c r="G25" s="159"/>
      <c r="H25" s="160"/>
      <c r="I25" s="19"/>
      <c r="J25" s="38" t="s">
        <v>85</v>
      </c>
      <c r="K25" s="54"/>
    </row>
    <row r="26" spans="1:11" s="1" customFormat="1" ht="342.6" customHeight="1" x14ac:dyDescent="0.25">
      <c r="A26" s="163"/>
      <c r="B26" s="72" t="s">
        <v>98</v>
      </c>
      <c r="C26" s="79">
        <v>160</v>
      </c>
      <c r="D26" s="40">
        <v>147</v>
      </c>
      <c r="E26" s="41">
        <f t="shared" si="0"/>
        <v>0.91874999999999996</v>
      </c>
      <c r="F26" s="158"/>
      <c r="G26" s="159"/>
      <c r="H26" s="160"/>
      <c r="I26" s="19"/>
      <c r="J26" s="38"/>
      <c r="K26" s="54"/>
    </row>
    <row r="27" spans="1:11" s="1" customFormat="1" ht="105" x14ac:dyDescent="0.25">
      <c r="A27" s="156" t="s">
        <v>150</v>
      </c>
      <c r="B27" s="72" t="s">
        <v>99</v>
      </c>
      <c r="C27" s="73">
        <v>100</v>
      </c>
      <c r="D27" s="40">
        <v>117</v>
      </c>
      <c r="E27" s="41">
        <f t="shared" si="0"/>
        <v>1.17</v>
      </c>
      <c r="F27" s="158"/>
      <c r="G27" s="159"/>
      <c r="H27" s="160"/>
      <c r="I27" s="19"/>
      <c r="J27" s="38" t="s">
        <v>100</v>
      </c>
      <c r="K27" s="54"/>
    </row>
    <row r="28" spans="1:11" s="1" customFormat="1" ht="45" x14ac:dyDescent="0.25">
      <c r="A28" s="157"/>
      <c r="B28" s="72" t="s">
        <v>101</v>
      </c>
      <c r="C28" s="73">
        <v>100</v>
      </c>
      <c r="D28" s="40">
        <v>100</v>
      </c>
      <c r="E28" s="41">
        <f t="shared" si="0"/>
        <v>1</v>
      </c>
      <c r="F28" s="158"/>
      <c r="G28" s="159"/>
      <c r="H28" s="160"/>
      <c r="I28" s="19"/>
      <c r="J28" s="38"/>
      <c r="K28" s="54"/>
    </row>
    <row r="29" spans="1:11" s="1" customFormat="1" ht="30" x14ac:dyDescent="0.25">
      <c r="A29" s="157"/>
      <c r="B29" s="72" t="s">
        <v>102</v>
      </c>
      <c r="C29" s="73">
        <v>1</v>
      </c>
      <c r="D29" s="40">
        <v>1</v>
      </c>
      <c r="E29" s="41">
        <f t="shared" si="0"/>
        <v>1</v>
      </c>
      <c r="F29" s="158"/>
      <c r="G29" s="159"/>
      <c r="H29" s="160"/>
      <c r="I29" s="19"/>
      <c r="J29" s="38"/>
      <c r="K29" s="54"/>
    </row>
    <row r="30" spans="1:11" s="1" customFormat="1" ht="50.1" customHeight="1" x14ac:dyDescent="0.25">
      <c r="A30" s="157"/>
      <c r="B30" s="72" t="s">
        <v>103</v>
      </c>
      <c r="C30" s="73">
        <v>4</v>
      </c>
      <c r="D30" s="40">
        <v>6</v>
      </c>
      <c r="E30" s="41">
        <f t="shared" si="0"/>
        <v>1.5</v>
      </c>
      <c r="F30" s="158"/>
      <c r="G30" s="159"/>
      <c r="H30" s="160"/>
      <c r="I30" s="19"/>
      <c r="J30" s="38" t="s">
        <v>104</v>
      </c>
      <c r="K30" s="54"/>
    </row>
    <row r="31" spans="1:11" s="1" customFormat="1" ht="138" customHeight="1" x14ac:dyDescent="0.25">
      <c r="A31" s="157"/>
      <c r="B31" s="72" t="s">
        <v>105</v>
      </c>
      <c r="C31" s="73">
        <v>215</v>
      </c>
      <c r="D31" s="40">
        <v>288</v>
      </c>
      <c r="E31" s="41">
        <f t="shared" si="0"/>
        <v>1.3395348837209302</v>
      </c>
      <c r="F31" s="158"/>
      <c r="G31" s="159"/>
      <c r="H31" s="160"/>
      <c r="I31" s="19"/>
      <c r="J31" s="38" t="s">
        <v>106</v>
      </c>
      <c r="K31" s="54"/>
    </row>
    <row r="32" spans="1:11" s="1" customFormat="1" ht="177.6" customHeight="1" x14ac:dyDescent="0.25">
      <c r="A32" s="156" t="s">
        <v>149</v>
      </c>
      <c r="B32" s="72" t="s">
        <v>107</v>
      </c>
      <c r="C32" s="73">
        <v>110</v>
      </c>
      <c r="D32" s="40">
        <v>129</v>
      </c>
      <c r="E32" s="41">
        <f t="shared" si="0"/>
        <v>1.1727272727272726</v>
      </c>
      <c r="F32" s="158"/>
      <c r="G32" s="159"/>
      <c r="H32" s="160"/>
      <c r="I32" s="19"/>
      <c r="J32" s="38" t="s">
        <v>108</v>
      </c>
      <c r="K32" s="54"/>
    </row>
    <row r="33" spans="1:11" s="1" customFormat="1" ht="79.349999999999994" customHeight="1" x14ac:dyDescent="0.25">
      <c r="A33" s="168"/>
      <c r="B33" s="72" t="s">
        <v>109</v>
      </c>
      <c r="C33" s="73">
        <v>20</v>
      </c>
      <c r="D33" s="40">
        <v>26</v>
      </c>
      <c r="E33" s="41">
        <f t="shared" ref="E33:E35" si="1">+D33/C33</f>
        <v>1.3</v>
      </c>
      <c r="F33" s="158"/>
      <c r="G33" s="159"/>
      <c r="H33" s="160"/>
      <c r="I33" s="19"/>
      <c r="J33" s="38" t="s">
        <v>110</v>
      </c>
      <c r="K33" s="54"/>
    </row>
    <row r="34" spans="1:11" s="1" customFormat="1" ht="50.45" customHeight="1" x14ac:dyDescent="0.25">
      <c r="A34" s="168"/>
      <c r="B34" s="72" t="s">
        <v>111</v>
      </c>
      <c r="C34" s="73">
        <v>4</v>
      </c>
      <c r="D34" s="40">
        <v>4</v>
      </c>
      <c r="E34" s="41">
        <f t="shared" si="1"/>
        <v>1</v>
      </c>
      <c r="F34" s="158"/>
      <c r="G34" s="159"/>
      <c r="H34" s="160"/>
      <c r="I34" s="19"/>
      <c r="J34" s="38"/>
      <c r="K34" s="54"/>
    </row>
    <row r="35" spans="1:11" s="1" customFormat="1" ht="51.6" customHeight="1" x14ac:dyDescent="0.25">
      <c r="A35" s="168"/>
      <c r="B35" s="72" t="s">
        <v>112</v>
      </c>
      <c r="C35" s="73">
        <v>1</v>
      </c>
      <c r="D35" s="40">
        <v>1</v>
      </c>
      <c r="E35" s="41">
        <f t="shared" si="1"/>
        <v>1</v>
      </c>
      <c r="F35" s="158"/>
      <c r="G35" s="159"/>
      <c r="H35" s="160"/>
      <c r="I35" s="19"/>
      <c r="J35" s="38"/>
      <c r="K35" s="54"/>
    </row>
    <row r="36" spans="1:11" s="1" customFormat="1" ht="175.9" customHeight="1" x14ac:dyDescent="0.25">
      <c r="A36" s="168"/>
      <c r="B36" s="72" t="s">
        <v>113</v>
      </c>
      <c r="C36" s="73">
        <v>2</v>
      </c>
      <c r="D36" s="40">
        <v>2</v>
      </c>
      <c r="E36" s="41">
        <f>+D36/C36</f>
        <v>1</v>
      </c>
      <c r="F36" s="158"/>
      <c r="G36" s="159"/>
      <c r="H36" s="160"/>
      <c r="I36" s="19"/>
      <c r="J36" s="62"/>
      <c r="K36" s="54"/>
    </row>
    <row r="37" spans="1:11" s="1" customFormat="1" ht="183" customHeight="1" x14ac:dyDescent="0.25">
      <c r="A37" s="162" t="s">
        <v>148</v>
      </c>
      <c r="B37" s="72" t="s">
        <v>114</v>
      </c>
      <c r="C37" s="73">
        <v>700</v>
      </c>
      <c r="D37" s="40">
        <v>1483</v>
      </c>
      <c r="E37" s="41">
        <f>+D37/C37</f>
        <v>2.1185714285714288</v>
      </c>
      <c r="F37" s="158"/>
      <c r="G37" s="159"/>
      <c r="H37" s="160"/>
      <c r="I37" s="19"/>
      <c r="J37" s="38" t="s">
        <v>115</v>
      </c>
      <c r="K37" s="54"/>
    </row>
    <row r="38" spans="1:11" s="1" customFormat="1" ht="139.5" customHeight="1" x14ac:dyDescent="0.25">
      <c r="A38" s="163"/>
      <c r="B38" s="72" t="s">
        <v>116</v>
      </c>
      <c r="C38" s="73">
        <v>6</v>
      </c>
      <c r="D38" s="40">
        <v>6</v>
      </c>
      <c r="E38" s="41">
        <f>+D38/C38</f>
        <v>1</v>
      </c>
      <c r="F38" s="158"/>
      <c r="G38" s="159"/>
      <c r="H38" s="160"/>
      <c r="I38" s="19"/>
      <c r="J38" s="70"/>
      <c r="K38" s="54"/>
    </row>
    <row r="39" spans="1:11" s="1" customFormat="1" ht="21" customHeight="1" x14ac:dyDescent="0.25">
      <c r="A39" s="164" t="s">
        <v>11</v>
      </c>
      <c r="B39" s="165"/>
      <c r="C39" s="165"/>
      <c r="D39" s="165"/>
      <c r="E39" s="165"/>
      <c r="F39" s="165"/>
      <c r="G39" s="165"/>
      <c r="H39" s="165"/>
      <c r="I39" s="165"/>
      <c r="J39" s="166"/>
      <c r="K39" s="54"/>
    </row>
    <row r="40" spans="1:11" s="1" customFormat="1" ht="44.1" customHeight="1" x14ac:dyDescent="0.25">
      <c r="A40" s="53" t="s">
        <v>137</v>
      </c>
      <c r="B40" s="52"/>
      <c r="C40" s="39" t="s">
        <v>136</v>
      </c>
      <c r="D40" s="40" t="s">
        <v>136</v>
      </c>
      <c r="E40" s="41" t="e">
        <f t="shared" ref="E40:E50" si="2">+D40/C40</f>
        <v>#VALUE!</v>
      </c>
      <c r="F40" s="158"/>
      <c r="G40" s="159"/>
      <c r="H40" s="160"/>
      <c r="I40" s="19"/>
      <c r="J40" s="80"/>
      <c r="K40" s="54"/>
    </row>
    <row r="41" spans="1:11" s="1" customFormat="1" ht="124.5" customHeight="1" x14ac:dyDescent="0.25">
      <c r="A41" s="162" t="s">
        <v>153</v>
      </c>
      <c r="B41" s="78" t="s">
        <v>117</v>
      </c>
      <c r="C41" s="68">
        <v>2</v>
      </c>
      <c r="D41" s="40">
        <v>2</v>
      </c>
      <c r="E41" s="41">
        <f t="shared" si="2"/>
        <v>1</v>
      </c>
      <c r="F41" s="158"/>
      <c r="G41" s="159"/>
      <c r="H41" s="160"/>
      <c r="I41" s="19"/>
      <c r="J41" s="38"/>
      <c r="K41" s="54"/>
    </row>
    <row r="42" spans="1:11" s="1" customFormat="1" ht="109.5" customHeight="1" x14ac:dyDescent="0.25">
      <c r="A42" s="163"/>
      <c r="B42" s="78" t="s">
        <v>118</v>
      </c>
      <c r="C42" s="68">
        <v>4</v>
      </c>
      <c r="D42" s="40">
        <v>4</v>
      </c>
      <c r="E42" s="41">
        <f t="shared" si="2"/>
        <v>1</v>
      </c>
      <c r="F42" s="158"/>
      <c r="G42" s="159"/>
      <c r="H42" s="160"/>
      <c r="I42" s="19"/>
      <c r="J42" s="38"/>
      <c r="K42" s="54"/>
    </row>
    <row r="43" spans="1:11" s="1" customFormat="1" ht="149.1" customHeight="1" x14ac:dyDescent="0.25">
      <c r="A43" s="167" t="s">
        <v>152</v>
      </c>
      <c r="B43" s="78" t="s">
        <v>119</v>
      </c>
      <c r="C43" s="68">
        <v>5</v>
      </c>
      <c r="D43" s="40">
        <v>7</v>
      </c>
      <c r="E43" s="41">
        <f t="shared" si="2"/>
        <v>1.4</v>
      </c>
      <c r="F43" s="158"/>
      <c r="G43" s="159"/>
      <c r="H43" s="160"/>
      <c r="I43" s="19"/>
      <c r="J43" s="38" t="s">
        <v>120</v>
      </c>
      <c r="K43" s="54"/>
    </row>
    <row r="44" spans="1:11" s="1" customFormat="1" ht="327.75" customHeight="1" x14ac:dyDescent="0.25">
      <c r="A44" s="163"/>
      <c r="B44" s="78" t="s">
        <v>121</v>
      </c>
      <c r="C44" s="68">
        <v>100</v>
      </c>
      <c r="D44" s="40">
        <v>100</v>
      </c>
      <c r="E44" s="41">
        <f t="shared" si="2"/>
        <v>1</v>
      </c>
      <c r="F44" s="158"/>
      <c r="G44" s="159"/>
      <c r="H44" s="160"/>
      <c r="I44" s="19"/>
      <c r="J44" s="38"/>
      <c r="K44" s="63"/>
    </row>
    <row r="45" spans="1:11" s="1" customFormat="1" ht="270.60000000000002" customHeight="1" x14ac:dyDescent="0.25">
      <c r="A45" s="156" t="s">
        <v>147</v>
      </c>
      <c r="B45" s="72" t="s">
        <v>122</v>
      </c>
      <c r="C45" s="73">
        <v>5.05</v>
      </c>
      <c r="D45" s="40">
        <v>15</v>
      </c>
      <c r="E45" s="41">
        <f t="shared" si="2"/>
        <v>2.9702970297029703</v>
      </c>
      <c r="F45" s="158"/>
      <c r="G45" s="159"/>
      <c r="H45" s="160"/>
      <c r="I45" s="19"/>
      <c r="J45" s="57" t="s">
        <v>123</v>
      </c>
      <c r="K45" s="66"/>
    </row>
    <row r="46" spans="1:11" s="1" customFormat="1" ht="74.099999999999994" customHeight="1" x14ac:dyDescent="0.25">
      <c r="A46" s="157"/>
      <c r="B46" s="72" t="s">
        <v>124</v>
      </c>
      <c r="C46" s="73">
        <v>23</v>
      </c>
      <c r="D46" s="40">
        <v>27</v>
      </c>
      <c r="E46" s="41">
        <f t="shared" si="2"/>
        <v>1.173913043478261</v>
      </c>
      <c r="F46" s="158"/>
      <c r="G46" s="159"/>
      <c r="H46" s="160"/>
      <c r="I46" s="19"/>
      <c r="J46" s="38" t="s">
        <v>125</v>
      </c>
      <c r="K46" s="66"/>
    </row>
    <row r="47" spans="1:11" s="1" customFormat="1" ht="50.1" customHeight="1" x14ac:dyDescent="0.25">
      <c r="A47" s="157"/>
      <c r="B47" s="72" t="s">
        <v>126</v>
      </c>
      <c r="C47" s="73">
        <v>1</v>
      </c>
      <c r="D47" s="40">
        <v>1</v>
      </c>
      <c r="E47" s="41">
        <f t="shared" si="2"/>
        <v>1</v>
      </c>
      <c r="F47" s="158"/>
      <c r="G47" s="159"/>
      <c r="H47" s="160"/>
      <c r="I47" s="19"/>
      <c r="J47" s="38"/>
      <c r="K47" s="66"/>
    </row>
    <row r="48" spans="1:11" s="1" customFormat="1" ht="39" customHeight="1" x14ac:dyDescent="0.25">
      <c r="A48" s="157"/>
      <c r="B48" s="72" t="s">
        <v>127</v>
      </c>
      <c r="C48" s="73">
        <v>4</v>
      </c>
      <c r="D48" s="40">
        <v>4</v>
      </c>
      <c r="E48" s="41">
        <f t="shared" si="2"/>
        <v>1</v>
      </c>
      <c r="F48" s="158"/>
      <c r="G48" s="159"/>
      <c r="H48" s="160"/>
      <c r="I48" s="19"/>
      <c r="J48" s="38"/>
      <c r="K48" s="54"/>
    </row>
    <row r="49" spans="1:11" s="1" customFormat="1" ht="320.45" customHeight="1" x14ac:dyDescent="0.25">
      <c r="A49" s="157"/>
      <c r="B49" s="74" t="s">
        <v>128</v>
      </c>
      <c r="C49" s="75">
        <v>100</v>
      </c>
      <c r="D49" s="40">
        <v>100</v>
      </c>
      <c r="E49" s="41">
        <f t="shared" si="2"/>
        <v>1</v>
      </c>
      <c r="F49" s="158"/>
      <c r="G49" s="159"/>
      <c r="H49" s="160"/>
      <c r="I49" s="19"/>
      <c r="J49" s="38"/>
      <c r="K49" s="54"/>
    </row>
    <row r="50" spans="1:11" s="1" customFormat="1" ht="123.6" customHeight="1" x14ac:dyDescent="0.25">
      <c r="A50" s="64" t="s">
        <v>146</v>
      </c>
      <c r="B50" s="76" t="s">
        <v>129</v>
      </c>
      <c r="C50" s="77">
        <v>5</v>
      </c>
      <c r="D50" s="19">
        <v>3</v>
      </c>
      <c r="E50" s="23">
        <f t="shared" si="2"/>
        <v>0.6</v>
      </c>
      <c r="F50" s="178"/>
      <c r="G50" s="178"/>
      <c r="H50" s="178"/>
      <c r="I50" s="19"/>
      <c r="J50" s="26" t="s">
        <v>130</v>
      </c>
      <c r="K50" s="54"/>
    </row>
    <row r="51" spans="1:11" s="1" customFormat="1" ht="22.5" customHeight="1" x14ac:dyDescent="0.25">
      <c r="A51" s="136" t="s">
        <v>12</v>
      </c>
      <c r="B51" s="136"/>
      <c r="C51" s="136"/>
      <c r="D51" s="136"/>
      <c r="E51" s="136"/>
      <c r="F51" s="136"/>
      <c r="G51" s="136"/>
      <c r="H51" s="136"/>
      <c r="I51" s="136"/>
      <c r="J51" s="136"/>
      <c r="K51" s="54"/>
    </row>
    <row r="52" spans="1:11" s="1" customFormat="1" ht="18.75" x14ac:dyDescent="0.25">
      <c r="A52" s="90" t="s">
        <v>13</v>
      </c>
      <c r="B52" s="90"/>
      <c r="C52" s="90"/>
      <c r="D52" s="90"/>
      <c r="E52" s="90"/>
      <c r="F52" s="90"/>
      <c r="G52" s="90"/>
      <c r="H52" s="90"/>
      <c r="I52" s="90"/>
      <c r="J52" s="90"/>
      <c r="K52" s="54"/>
    </row>
    <row r="53" spans="1:11" s="1" customFormat="1" ht="245.25" customHeight="1" x14ac:dyDescent="0.25">
      <c r="A53" s="161" t="s">
        <v>145</v>
      </c>
      <c r="B53" s="45" t="s">
        <v>14</v>
      </c>
      <c r="C53" s="43">
        <v>100</v>
      </c>
      <c r="D53" s="46">
        <f>(I53-I58)*100/I53</f>
        <v>88.888888888888886</v>
      </c>
      <c r="E53" s="44">
        <f>+D53/C53</f>
        <v>0.88888888888888884</v>
      </c>
      <c r="F53" s="127" t="s">
        <v>15</v>
      </c>
      <c r="G53" s="128"/>
      <c r="H53" s="129"/>
      <c r="I53" s="47">
        <f>I54+I56+1</f>
        <v>36</v>
      </c>
      <c r="J53" s="38" t="s">
        <v>131</v>
      </c>
      <c r="K53" s="54"/>
    </row>
    <row r="54" spans="1:11" s="1" customFormat="1" ht="33.75" customHeight="1" x14ac:dyDescent="0.25">
      <c r="A54" s="94"/>
      <c r="B54" s="119" t="s">
        <v>16</v>
      </c>
      <c r="C54" s="121">
        <v>0.214</v>
      </c>
      <c r="D54" s="104">
        <f>I54/I56</f>
        <v>0.20689655172413793</v>
      </c>
      <c r="E54" s="85">
        <f>C54/D54</f>
        <v>1.0343333333333333</v>
      </c>
      <c r="F54" s="101" t="s">
        <v>75</v>
      </c>
      <c r="G54" s="101"/>
      <c r="H54" s="101"/>
      <c r="I54" s="16">
        <v>6</v>
      </c>
      <c r="J54" s="180"/>
      <c r="K54" s="54"/>
    </row>
    <row r="55" spans="1:11" s="1" customFormat="1" ht="33.75" customHeight="1" x14ac:dyDescent="0.25">
      <c r="A55" s="94"/>
      <c r="B55" s="126"/>
      <c r="C55" s="125"/>
      <c r="D55" s="105"/>
      <c r="E55" s="110"/>
      <c r="F55" s="101" t="s">
        <v>17</v>
      </c>
      <c r="G55" s="101"/>
      <c r="H55" s="101"/>
      <c r="I55" s="16">
        <v>0</v>
      </c>
      <c r="J55" s="181"/>
      <c r="K55" s="54"/>
    </row>
    <row r="56" spans="1:11" s="1" customFormat="1" ht="33.75" customHeight="1" x14ac:dyDescent="0.25">
      <c r="A56" s="94"/>
      <c r="B56" s="126"/>
      <c r="C56" s="125"/>
      <c r="D56" s="105"/>
      <c r="E56" s="110"/>
      <c r="F56" s="101" t="s">
        <v>18</v>
      </c>
      <c r="G56" s="101"/>
      <c r="H56" s="101"/>
      <c r="I56" s="16">
        <v>29</v>
      </c>
      <c r="J56" s="181"/>
      <c r="K56" s="54"/>
    </row>
    <row r="57" spans="1:11" s="1" customFormat="1" ht="29.25" customHeight="1" x14ac:dyDescent="0.25">
      <c r="A57" s="94"/>
      <c r="B57" s="126"/>
      <c r="C57" s="125"/>
      <c r="D57" s="105"/>
      <c r="E57" s="110"/>
      <c r="F57" s="101" t="s">
        <v>19</v>
      </c>
      <c r="G57" s="101"/>
      <c r="H57" s="101"/>
      <c r="I57" s="16">
        <v>29</v>
      </c>
      <c r="J57" s="181"/>
      <c r="K57" s="54"/>
    </row>
    <row r="58" spans="1:11" s="1" customFormat="1" ht="35.450000000000003" customHeight="1" x14ac:dyDescent="0.25">
      <c r="A58" s="94"/>
      <c r="B58" s="120"/>
      <c r="C58" s="122"/>
      <c r="D58" s="106"/>
      <c r="E58" s="86"/>
      <c r="F58" s="107" t="s">
        <v>20</v>
      </c>
      <c r="G58" s="108"/>
      <c r="H58" s="109"/>
      <c r="I58" s="16">
        <v>4</v>
      </c>
      <c r="J58" s="182"/>
      <c r="K58" s="54"/>
    </row>
    <row r="59" spans="1:11" s="1" customFormat="1" ht="39.75" customHeight="1" x14ac:dyDescent="0.25">
      <c r="A59" s="94"/>
      <c r="B59" s="92" t="s">
        <v>21</v>
      </c>
      <c r="C59" s="93">
        <v>7</v>
      </c>
      <c r="D59" s="91">
        <f>(I53-I59)/I59</f>
        <v>8</v>
      </c>
      <c r="E59" s="96">
        <f>D59/C59</f>
        <v>1.1428571428571428</v>
      </c>
      <c r="F59" s="95" t="s">
        <v>22</v>
      </c>
      <c r="G59" s="95"/>
      <c r="H59" s="95"/>
      <c r="I59" s="16">
        <v>4</v>
      </c>
      <c r="J59" s="103" t="s">
        <v>132</v>
      </c>
      <c r="K59" s="54"/>
    </row>
    <row r="60" spans="1:11" s="1" customFormat="1" ht="33.75" customHeight="1" x14ac:dyDescent="0.25">
      <c r="A60" s="94"/>
      <c r="B60" s="92"/>
      <c r="C60" s="93"/>
      <c r="D60" s="91"/>
      <c r="E60" s="96"/>
      <c r="F60" s="95" t="s">
        <v>23</v>
      </c>
      <c r="G60" s="95"/>
      <c r="H60" s="95"/>
      <c r="I60" s="16">
        <v>1097087</v>
      </c>
      <c r="J60" s="103"/>
      <c r="K60" s="54"/>
    </row>
    <row r="61" spans="1:11" s="1" customFormat="1" ht="33.75" customHeight="1" x14ac:dyDescent="0.25">
      <c r="A61" s="94"/>
      <c r="B61" s="92"/>
      <c r="C61" s="93"/>
      <c r="D61" s="91"/>
      <c r="E61" s="96"/>
      <c r="F61" s="102" t="s">
        <v>24</v>
      </c>
      <c r="G61" s="102"/>
      <c r="H61" s="102"/>
      <c r="I61" s="16">
        <v>852406</v>
      </c>
      <c r="J61" s="103"/>
      <c r="K61" s="54"/>
    </row>
    <row r="62" spans="1:11" s="1" customFormat="1" ht="36.75" customHeight="1" x14ac:dyDescent="0.25">
      <c r="A62" s="179" t="s">
        <v>144</v>
      </c>
      <c r="B62" s="119" t="s">
        <v>25</v>
      </c>
      <c r="C62" s="121">
        <v>100</v>
      </c>
      <c r="D62" s="123">
        <f>I62*100/I53</f>
        <v>100</v>
      </c>
      <c r="E62" s="85">
        <f>D62/C62</f>
        <v>1</v>
      </c>
      <c r="F62" s="95" t="s">
        <v>80</v>
      </c>
      <c r="G62" s="95"/>
      <c r="H62" s="95"/>
      <c r="I62" s="16">
        <v>36</v>
      </c>
      <c r="J62" s="103"/>
      <c r="K62" s="54"/>
    </row>
    <row r="63" spans="1:11" s="1" customFormat="1" ht="130.5" customHeight="1" x14ac:dyDescent="0.25">
      <c r="A63" s="179"/>
      <c r="B63" s="120"/>
      <c r="C63" s="122"/>
      <c r="D63" s="124"/>
      <c r="E63" s="86"/>
      <c r="F63" s="137" t="s">
        <v>26</v>
      </c>
      <c r="G63" s="138"/>
      <c r="H63" s="139"/>
      <c r="I63" s="16">
        <v>17</v>
      </c>
      <c r="J63" s="103"/>
      <c r="K63" s="54"/>
    </row>
    <row r="64" spans="1:11" s="1" customFormat="1" ht="150.94999999999999" customHeight="1" x14ac:dyDescent="0.25">
      <c r="A64" s="179"/>
      <c r="B64" s="21" t="s">
        <v>27</v>
      </c>
      <c r="C64" s="28">
        <v>300</v>
      </c>
      <c r="D64" s="37">
        <f>I64/(I53-I55)</f>
        <v>127.72222222222223</v>
      </c>
      <c r="E64" s="22">
        <f>D64/C64</f>
        <v>0.42574074074074075</v>
      </c>
      <c r="F64" s="95" t="s">
        <v>28</v>
      </c>
      <c r="G64" s="95"/>
      <c r="H64" s="95"/>
      <c r="I64" s="16">
        <v>4598</v>
      </c>
      <c r="J64" s="58" t="s">
        <v>138</v>
      </c>
      <c r="K64" s="54"/>
    </row>
    <row r="65" spans="1:11" s="1" customFormat="1" ht="18.75" x14ac:dyDescent="0.3">
      <c r="A65" s="135" t="s">
        <v>29</v>
      </c>
      <c r="B65" s="135"/>
      <c r="C65" s="135"/>
      <c r="D65" s="135"/>
      <c r="E65" s="135"/>
      <c r="F65" s="135"/>
      <c r="G65" s="135"/>
      <c r="H65" s="135"/>
      <c r="I65" s="135"/>
      <c r="J65" s="135"/>
      <c r="K65" s="54"/>
    </row>
    <row r="66" spans="1:11" s="1" customFormat="1" ht="33.75" customHeight="1" x14ac:dyDescent="0.25">
      <c r="A66" s="177" t="s">
        <v>143</v>
      </c>
      <c r="B66" s="119" t="s">
        <v>30</v>
      </c>
      <c r="C66" s="121">
        <v>8000</v>
      </c>
      <c r="D66" s="116">
        <f>I66+I68+I69+I70</f>
        <v>3600</v>
      </c>
      <c r="E66" s="113">
        <f>D66/C66</f>
        <v>0.45</v>
      </c>
      <c r="F66" s="95" t="s">
        <v>79</v>
      </c>
      <c r="G66" s="95"/>
      <c r="H66" s="95"/>
      <c r="I66" s="16">
        <v>0</v>
      </c>
      <c r="J66" s="97" t="s">
        <v>139</v>
      </c>
      <c r="K66" s="54"/>
    </row>
    <row r="67" spans="1:11" s="1" customFormat="1" ht="36.75" customHeight="1" x14ac:dyDescent="0.25">
      <c r="A67" s="100"/>
      <c r="B67" s="126"/>
      <c r="C67" s="125"/>
      <c r="D67" s="117"/>
      <c r="E67" s="114"/>
      <c r="F67" s="101" t="s">
        <v>31</v>
      </c>
      <c r="G67" s="101"/>
      <c r="H67" s="101"/>
      <c r="I67" s="16">
        <v>0</v>
      </c>
      <c r="J67" s="98"/>
      <c r="K67" s="54"/>
    </row>
    <row r="68" spans="1:11" s="1" customFormat="1" ht="33.75" customHeight="1" x14ac:dyDescent="0.25">
      <c r="A68" s="100"/>
      <c r="B68" s="126"/>
      <c r="C68" s="125"/>
      <c r="D68" s="117"/>
      <c r="E68" s="114"/>
      <c r="F68" s="95" t="s">
        <v>32</v>
      </c>
      <c r="G68" s="95"/>
      <c r="H68" s="95"/>
      <c r="I68" s="16">
        <v>3600</v>
      </c>
      <c r="J68" s="98"/>
      <c r="K68" s="54"/>
    </row>
    <row r="69" spans="1:11" s="1" customFormat="1" ht="33.75" customHeight="1" x14ac:dyDescent="0.25">
      <c r="A69" s="100"/>
      <c r="B69" s="126"/>
      <c r="C69" s="125"/>
      <c r="D69" s="117"/>
      <c r="E69" s="114"/>
      <c r="F69" s="95" t="s">
        <v>33</v>
      </c>
      <c r="G69" s="95"/>
      <c r="H69" s="95"/>
      <c r="I69" s="16">
        <v>0</v>
      </c>
      <c r="J69" s="98"/>
      <c r="K69" s="54"/>
    </row>
    <row r="70" spans="1:11" s="1" customFormat="1" ht="27.6" customHeight="1" x14ac:dyDescent="0.25">
      <c r="A70" s="100"/>
      <c r="B70" s="120"/>
      <c r="C70" s="122"/>
      <c r="D70" s="118"/>
      <c r="E70" s="115"/>
      <c r="F70" s="107" t="s">
        <v>34</v>
      </c>
      <c r="G70" s="108"/>
      <c r="H70" s="109"/>
      <c r="I70" s="16">
        <v>0</v>
      </c>
      <c r="J70" s="99"/>
      <c r="K70" s="54"/>
    </row>
    <row r="71" spans="1:11" s="1" customFormat="1" ht="33.75" customHeight="1" x14ac:dyDescent="0.25">
      <c r="A71" s="100"/>
      <c r="B71" s="119" t="s">
        <v>35</v>
      </c>
      <c r="C71" s="121">
        <v>0</v>
      </c>
      <c r="D71" s="116">
        <f>SUM(I71+I77+I78+I79)</f>
        <v>0</v>
      </c>
      <c r="E71" s="113" t="e">
        <f>D71/C71</f>
        <v>#DIV/0!</v>
      </c>
      <c r="F71" s="95" t="s">
        <v>36</v>
      </c>
      <c r="G71" s="95"/>
      <c r="H71" s="95"/>
      <c r="I71" s="48">
        <f>SUM(I72:I76)</f>
        <v>0</v>
      </c>
      <c r="J71" s="176"/>
      <c r="K71" s="54"/>
    </row>
    <row r="72" spans="1:11" s="1" customFormat="1" ht="33.75" customHeight="1" x14ac:dyDescent="0.25">
      <c r="A72" s="100"/>
      <c r="B72" s="126"/>
      <c r="C72" s="125"/>
      <c r="D72" s="117"/>
      <c r="E72" s="114"/>
      <c r="F72" s="87" t="s">
        <v>37</v>
      </c>
      <c r="G72" s="88"/>
      <c r="H72" s="89"/>
      <c r="I72" s="20">
        <v>0</v>
      </c>
      <c r="J72" s="98"/>
      <c r="K72" s="54"/>
    </row>
    <row r="73" spans="1:11" s="1" customFormat="1" ht="33.75" customHeight="1" x14ac:dyDescent="0.25">
      <c r="A73" s="100"/>
      <c r="B73" s="126"/>
      <c r="C73" s="125"/>
      <c r="D73" s="117"/>
      <c r="E73" s="114"/>
      <c r="F73" s="87" t="s">
        <v>38</v>
      </c>
      <c r="G73" s="88"/>
      <c r="H73" s="89"/>
      <c r="I73" s="20">
        <v>0</v>
      </c>
      <c r="J73" s="98"/>
      <c r="K73" s="54"/>
    </row>
    <row r="74" spans="1:11" s="1" customFormat="1" ht="33.6" customHeight="1" x14ac:dyDescent="0.25">
      <c r="A74" s="100"/>
      <c r="B74" s="126"/>
      <c r="C74" s="125"/>
      <c r="D74" s="117"/>
      <c r="E74" s="114"/>
      <c r="F74" s="87" t="s">
        <v>39</v>
      </c>
      <c r="G74" s="88"/>
      <c r="H74" s="89"/>
      <c r="I74" s="20">
        <v>0</v>
      </c>
      <c r="J74" s="98"/>
      <c r="K74" s="54"/>
    </row>
    <row r="75" spans="1:11" s="1" customFormat="1" ht="33.6" customHeight="1" x14ac:dyDescent="0.25">
      <c r="A75" s="100"/>
      <c r="B75" s="126"/>
      <c r="C75" s="125"/>
      <c r="D75" s="117"/>
      <c r="E75" s="114"/>
      <c r="F75" s="87" t="s">
        <v>40</v>
      </c>
      <c r="G75" s="88"/>
      <c r="H75" s="89"/>
      <c r="I75" s="20">
        <v>0</v>
      </c>
      <c r="J75" s="98"/>
      <c r="K75" s="54"/>
    </row>
    <row r="76" spans="1:11" s="1" customFormat="1" ht="33.6" customHeight="1" x14ac:dyDescent="0.25">
      <c r="A76" s="100"/>
      <c r="B76" s="126"/>
      <c r="C76" s="125"/>
      <c r="D76" s="117"/>
      <c r="E76" s="114"/>
      <c r="F76" s="87" t="s">
        <v>41</v>
      </c>
      <c r="G76" s="88"/>
      <c r="H76" s="89"/>
      <c r="I76" s="20">
        <v>0</v>
      </c>
      <c r="J76" s="98"/>
      <c r="K76" s="54"/>
    </row>
    <row r="77" spans="1:11" s="1" customFormat="1" ht="27.6" customHeight="1" x14ac:dyDescent="0.25">
      <c r="A77" s="100"/>
      <c r="B77" s="126"/>
      <c r="C77" s="125"/>
      <c r="D77" s="117"/>
      <c r="E77" s="114"/>
      <c r="F77" s="95" t="s">
        <v>42</v>
      </c>
      <c r="G77" s="95"/>
      <c r="H77" s="95"/>
      <c r="I77" s="16">
        <v>0</v>
      </c>
      <c r="J77" s="98"/>
      <c r="K77" s="54"/>
    </row>
    <row r="78" spans="1:11" s="1" customFormat="1" ht="27.6" customHeight="1" x14ac:dyDescent="0.25">
      <c r="A78" s="100"/>
      <c r="B78" s="126"/>
      <c r="C78" s="125"/>
      <c r="D78" s="117"/>
      <c r="E78" s="114"/>
      <c r="F78" s="95" t="s">
        <v>43</v>
      </c>
      <c r="G78" s="95"/>
      <c r="H78" s="95"/>
      <c r="I78" s="16">
        <v>0</v>
      </c>
      <c r="J78" s="98"/>
      <c r="K78" s="54"/>
    </row>
    <row r="79" spans="1:11" s="1" customFormat="1" ht="27.6" customHeight="1" x14ac:dyDescent="0.25">
      <c r="A79" s="100"/>
      <c r="B79" s="120"/>
      <c r="C79" s="122"/>
      <c r="D79" s="118"/>
      <c r="E79" s="115"/>
      <c r="F79" s="107" t="s">
        <v>44</v>
      </c>
      <c r="G79" s="108"/>
      <c r="H79" s="109"/>
      <c r="I79" s="16">
        <v>0</v>
      </c>
      <c r="J79" s="99"/>
      <c r="K79" s="54"/>
    </row>
    <row r="80" spans="1:11" s="1" customFormat="1" ht="18.75" x14ac:dyDescent="0.25">
      <c r="A80" s="90" t="s">
        <v>45</v>
      </c>
      <c r="B80" s="90"/>
      <c r="C80" s="90"/>
      <c r="D80" s="90"/>
      <c r="E80" s="90"/>
      <c r="F80" s="90"/>
      <c r="G80" s="90"/>
      <c r="H80" s="90"/>
      <c r="I80" s="90"/>
      <c r="J80" s="90"/>
      <c r="K80" s="54"/>
    </row>
    <row r="81" spans="1:11" s="1" customFormat="1" ht="33.75" customHeight="1" x14ac:dyDescent="0.25">
      <c r="A81" s="94" t="s">
        <v>133</v>
      </c>
      <c r="B81" s="92" t="s">
        <v>46</v>
      </c>
      <c r="C81" s="93">
        <v>80</v>
      </c>
      <c r="D81" s="91">
        <f>I87/(I81+I82+I84-I85-I86)</f>
        <v>82.385444743935309</v>
      </c>
      <c r="E81" s="96">
        <f>C81/D81</f>
        <v>0.97104531326680843</v>
      </c>
      <c r="F81" s="95" t="s">
        <v>47</v>
      </c>
      <c r="G81" s="95"/>
      <c r="H81" s="95"/>
      <c r="I81" s="16">
        <v>0</v>
      </c>
      <c r="J81" s="103"/>
      <c r="K81" s="54"/>
    </row>
    <row r="82" spans="1:11" s="1" customFormat="1" ht="33.75" customHeight="1" x14ac:dyDescent="0.25">
      <c r="A82" s="94"/>
      <c r="B82" s="92"/>
      <c r="C82" s="93"/>
      <c r="D82" s="91"/>
      <c r="E82" s="96"/>
      <c r="F82" s="95" t="s">
        <v>48</v>
      </c>
      <c r="G82" s="95"/>
      <c r="H82" s="95"/>
      <c r="I82" s="16">
        <v>371</v>
      </c>
      <c r="J82" s="103"/>
      <c r="K82" s="54"/>
    </row>
    <row r="83" spans="1:11" s="1" customFormat="1" ht="33.75" customHeight="1" x14ac:dyDescent="0.25">
      <c r="A83" s="94"/>
      <c r="B83" s="92"/>
      <c r="C83" s="93"/>
      <c r="D83" s="91"/>
      <c r="E83" s="96"/>
      <c r="F83" s="101" t="s">
        <v>49</v>
      </c>
      <c r="G83" s="101"/>
      <c r="H83" s="101"/>
      <c r="I83" s="16">
        <v>371</v>
      </c>
      <c r="J83" s="103"/>
      <c r="K83" s="54"/>
    </row>
    <row r="84" spans="1:11" s="1" customFormat="1" ht="46.5" customHeight="1" x14ac:dyDescent="0.25">
      <c r="A84" s="94"/>
      <c r="B84" s="92"/>
      <c r="C84" s="93"/>
      <c r="D84" s="91"/>
      <c r="E84" s="96"/>
      <c r="F84" s="95" t="s">
        <v>50</v>
      </c>
      <c r="G84" s="95"/>
      <c r="H84" s="95"/>
      <c r="I84" s="16">
        <v>0</v>
      </c>
      <c r="J84" s="103"/>
      <c r="K84" s="54"/>
    </row>
    <row r="85" spans="1:11" s="1" customFormat="1" ht="43.5" customHeight="1" x14ac:dyDescent="0.25">
      <c r="A85" s="94"/>
      <c r="B85" s="92"/>
      <c r="C85" s="93"/>
      <c r="D85" s="91"/>
      <c r="E85" s="96"/>
      <c r="F85" s="95" t="s">
        <v>51</v>
      </c>
      <c r="G85" s="95"/>
      <c r="H85" s="95"/>
      <c r="I85" s="16">
        <v>0</v>
      </c>
      <c r="J85" s="103"/>
      <c r="K85" s="54"/>
    </row>
    <row r="86" spans="1:11" s="1" customFormat="1" ht="33.75" customHeight="1" x14ac:dyDescent="0.25">
      <c r="A86" s="94"/>
      <c r="B86" s="92"/>
      <c r="C86" s="93"/>
      <c r="D86" s="91"/>
      <c r="E86" s="96"/>
      <c r="F86" s="95" t="s">
        <v>52</v>
      </c>
      <c r="G86" s="95"/>
      <c r="H86" s="95"/>
      <c r="I86" s="16">
        <v>0</v>
      </c>
      <c r="J86" s="103"/>
      <c r="K86" s="54"/>
    </row>
    <row r="87" spans="1:11" s="1" customFormat="1" ht="48.75" customHeight="1" x14ac:dyDescent="0.25">
      <c r="A87" s="94"/>
      <c r="B87" s="92"/>
      <c r="C87" s="93"/>
      <c r="D87" s="91"/>
      <c r="E87" s="96"/>
      <c r="F87" s="95" t="s">
        <v>76</v>
      </c>
      <c r="G87" s="95"/>
      <c r="H87" s="95"/>
      <c r="I87" s="16">
        <v>30565</v>
      </c>
      <c r="J87" s="103"/>
      <c r="K87" s="54"/>
    </row>
    <row r="88" spans="1:11" s="1" customFormat="1" ht="33.75" customHeight="1" x14ac:dyDescent="0.25">
      <c r="A88" s="94"/>
      <c r="B88" s="92"/>
      <c r="C88" s="93"/>
      <c r="D88" s="91"/>
      <c r="E88" s="96"/>
      <c r="F88" s="101" t="s">
        <v>53</v>
      </c>
      <c r="G88" s="101"/>
      <c r="H88" s="101"/>
      <c r="I88" s="16">
        <v>14423</v>
      </c>
      <c r="J88" s="103"/>
      <c r="K88" s="54"/>
    </row>
    <row r="89" spans="1:11" s="1" customFormat="1" ht="33.75" customHeight="1" x14ac:dyDescent="0.25">
      <c r="A89" s="153" t="s">
        <v>134</v>
      </c>
      <c r="B89" s="92" t="s">
        <v>54</v>
      </c>
      <c r="C89" s="93">
        <v>0</v>
      </c>
      <c r="D89" s="91" t="e">
        <f>I94/I89</f>
        <v>#DIV/0!</v>
      </c>
      <c r="E89" s="96" t="e">
        <f>C89/D89</f>
        <v>#DIV/0!</v>
      </c>
      <c r="F89" s="95" t="s">
        <v>77</v>
      </c>
      <c r="G89" s="95"/>
      <c r="H89" s="95"/>
      <c r="I89" s="17">
        <f>SUM(I90:I91)</f>
        <v>0</v>
      </c>
      <c r="J89" s="152"/>
      <c r="K89" s="54"/>
    </row>
    <row r="90" spans="1:11" s="1" customFormat="1" ht="33.75" customHeight="1" x14ac:dyDescent="0.25">
      <c r="A90" s="94"/>
      <c r="B90" s="92"/>
      <c r="C90" s="93"/>
      <c r="D90" s="91"/>
      <c r="E90" s="96"/>
      <c r="F90" s="102" t="s">
        <v>55</v>
      </c>
      <c r="G90" s="102"/>
      <c r="H90" s="102"/>
      <c r="I90" s="16">
        <v>0</v>
      </c>
      <c r="J90" s="103"/>
      <c r="K90" s="54"/>
    </row>
    <row r="91" spans="1:11" s="1" customFormat="1" ht="48.75" customHeight="1" x14ac:dyDescent="0.25">
      <c r="A91" s="94"/>
      <c r="B91" s="92"/>
      <c r="C91" s="93"/>
      <c r="D91" s="91"/>
      <c r="E91" s="96"/>
      <c r="F91" s="102" t="s">
        <v>56</v>
      </c>
      <c r="G91" s="102"/>
      <c r="H91" s="102"/>
      <c r="I91" s="16">
        <v>0</v>
      </c>
      <c r="J91" s="103"/>
      <c r="K91" s="54"/>
    </row>
    <row r="92" spans="1:11" s="1" customFormat="1" ht="48.75" customHeight="1" x14ac:dyDescent="0.25">
      <c r="A92" s="94"/>
      <c r="B92" s="92" t="s">
        <v>57</v>
      </c>
      <c r="C92" s="93">
        <v>0</v>
      </c>
      <c r="D92" s="91" t="e">
        <f>I94/I92</f>
        <v>#DIV/0!</v>
      </c>
      <c r="E92" s="96" t="e">
        <f>C92/D92</f>
        <v>#DIV/0!</v>
      </c>
      <c r="F92" s="95" t="s">
        <v>58</v>
      </c>
      <c r="G92" s="95"/>
      <c r="H92" s="95"/>
      <c r="I92" s="16">
        <v>0</v>
      </c>
      <c r="J92" s="152"/>
      <c r="K92" s="54"/>
    </row>
    <row r="93" spans="1:11" s="1" customFormat="1" ht="33.75" customHeight="1" x14ac:dyDescent="0.25">
      <c r="A93" s="94"/>
      <c r="B93" s="92"/>
      <c r="C93" s="93"/>
      <c r="D93" s="91"/>
      <c r="E93" s="96"/>
      <c r="F93" s="95" t="s">
        <v>59</v>
      </c>
      <c r="G93" s="95"/>
      <c r="H93" s="95"/>
      <c r="I93" s="16">
        <v>0</v>
      </c>
      <c r="J93" s="103"/>
      <c r="K93" s="54"/>
    </row>
    <row r="94" spans="1:11" s="1" customFormat="1" ht="33.75" customHeight="1" x14ac:dyDescent="0.25">
      <c r="A94" s="94"/>
      <c r="B94" s="92"/>
      <c r="C94" s="93"/>
      <c r="D94" s="91"/>
      <c r="E94" s="96"/>
      <c r="F94" s="95" t="s">
        <v>60</v>
      </c>
      <c r="G94" s="95"/>
      <c r="H94" s="95"/>
      <c r="I94" s="16">
        <v>0</v>
      </c>
      <c r="J94" s="103"/>
      <c r="K94" s="54"/>
    </row>
    <row r="95" spans="1:11" s="1" customFormat="1" ht="18.75" x14ac:dyDescent="0.25">
      <c r="A95" s="90" t="s">
        <v>61</v>
      </c>
      <c r="B95" s="90"/>
      <c r="C95" s="90"/>
      <c r="D95" s="90"/>
      <c r="E95" s="90"/>
      <c r="F95" s="90"/>
      <c r="G95" s="90"/>
      <c r="H95" s="90"/>
      <c r="I95" s="90"/>
      <c r="J95" s="90"/>
      <c r="K95" s="54"/>
    </row>
    <row r="96" spans="1:11" s="1" customFormat="1" ht="33.75" customHeight="1" x14ac:dyDescent="0.25">
      <c r="A96" s="153" t="s">
        <v>142</v>
      </c>
      <c r="B96" s="133" t="s">
        <v>62</v>
      </c>
      <c r="C96" s="154" t="s">
        <v>136</v>
      </c>
      <c r="D96" s="91" t="e">
        <f>I97/I96*100</f>
        <v>#VALUE!</v>
      </c>
      <c r="E96" s="96" t="e">
        <f>+D96/C96</f>
        <v>#VALUE!</v>
      </c>
      <c r="F96" s="134" t="s">
        <v>63</v>
      </c>
      <c r="G96" s="134"/>
      <c r="H96" s="134"/>
      <c r="I96" s="81" t="s">
        <v>136</v>
      </c>
      <c r="J96" s="103"/>
      <c r="K96" s="54"/>
    </row>
    <row r="97" spans="1:11" s="1" customFormat="1" ht="35.25" customHeight="1" x14ac:dyDescent="0.25">
      <c r="A97" s="94"/>
      <c r="B97" s="133"/>
      <c r="C97" s="154"/>
      <c r="D97" s="91"/>
      <c r="E97" s="96"/>
      <c r="F97" s="134" t="s">
        <v>64</v>
      </c>
      <c r="G97" s="134"/>
      <c r="H97" s="134"/>
      <c r="I97" s="81" t="s">
        <v>136</v>
      </c>
      <c r="J97" s="103"/>
      <c r="K97" s="54"/>
    </row>
    <row r="98" spans="1:11" s="1" customFormat="1" ht="18.75" x14ac:dyDescent="0.25">
      <c r="A98" s="90" t="s">
        <v>65</v>
      </c>
      <c r="B98" s="90"/>
      <c r="C98" s="90"/>
      <c r="D98" s="90"/>
      <c r="E98" s="90"/>
      <c r="F98" s="90"/>
      <c r="G98" s="90"/>
      <c r="H98" s="90"/>
      <c r="I98" s="90"/>
      <c r="J98" s="90"/>
      <c r="K98" s="54"/>
    </row>
    <row r="99" spans="1:11" s="1" customFormat="1" ht="51.75" customHeight="1" x14ac:dyDescent="0.25">
      <c r="A99" s="155" t="s">
        <v>141</v>
      </c>
      <c r="B99" s="49" t="s">
        <v>66</v>
      </c>
      <c r="C99" s="27" t="s">
        <v>140</v>
      </c>
      <c r="D99" s="19" t="s">
        <v>140</v>
      </c>
      <c r="E99" s="51"/>
      <c r="F99" s="147"/>
      <c r="G99" s="148"/>
      <c r="H99" s="148"/>
      <c r="I99" s="149"/>
      <c r="J99" s="50" t="s">
        <v>67</v>
      </c>
      <c r="K99" s="54"/>
    </row>
    <row r="100" spans="1:11" s="1" customFormat="1" ht="34.5" customHeight="1" x14ac:dyDescent="0.25">
      <c r="A100" s="155"/>
      <c r="B100" s="92" t="s">
        <v>68</v>
      </c>
      <c r="C100" s="121">
        <v>100</v>
      </c>
      <c r="D100" s="91">
        <f>I101/I100*100</f>
        <v>100</v>
      </c>
      <c r="E100" s="85">
        <f>+D100/C100</f>
        <v>1</v>
      </c>
      <c r="F100" s="107" t="s">
        <v>69</v>
      </c>
      <c r="G100" s="108"/>
      <c r="H100" s="109"/>
      <c r="I100" s="65">
        <v>1046805.27</v>
      </c>
      <c r="J100" s="59"/>
      <c r="K100" s="54"/>
    </row>
    <row r="101" spans="1:11" s="1" customFormat="1" ht="60.75" customHeight="1" x14ac:dyDescent="0.25">
      <c r="A101" s="155"/>
      <c r="B101" s="92"/>
      <c r="C101" s="122"/>
      <c r="D101" s="91"/>
      <c r="E101" s="86"/>
      <c r="F101" s="107" t="s">
        <v>70</v>
      </c>
      <c r="G101" s="108"/>
      <c r="H101" s="109"/>
      <c r="I101" s="65">
        <v>1046805.27</v>
      </c>
      <c r="J101" s="60" t="s">
        <v>67</v>
      </c>
      <c r="K101" s="54"/>
    </row>
    <row r="102" spans="1:11" s="1" customFormat="1" x14ac:dyDescent="0.25">
      <c r="C102" s="2"/>
      <c r="D102" s="2"/>
      <c r="E102" s="3"/>
      <c r="I102" s="2"/>
      <c r="J102" s="24"/>
      <c r="K102" s="54"/>
    </row>
    <row r="103" spans="1:11" s="1" customFormat="1" ht="15.75" x14ac:dyDescent="0.25">
      <c r="A103" s="7"/>
      <c r="B103" s="7"/>
      <c r="C103" s="131"/>
      <c r="D103" s="131"/>
      <c r="E103" s="131"/>
      <c r="I103" s="2"/>
      <c r="J103" s="24"/>
      <c r="K103" s="54"/>
    </row>
    <row r="104" spans="1:11" s="1" customFormat="1" ht="15.75" x14ac:dyDescent="0.25">
      <c r="A104" s="42" t="s">
        <v>160</v>
      </c>
      <c r="B104" s="42"/>
      <c r="C104" s="132" t="s">
        <v>161</v>
      </c>
      <c r="D104" s="132"/>
      <c r="E104" s="132"/>
      <c r="I104" s="2"/>
      <c r="J104" s="24"/>
      <c r="K104" s="54"/>
    </row>
    <row r="105" spans="1:11" s="1" customFormat="1" x14ac:dyDescent="0.25">
      <c r="A105" s="8" t="s">
        <v>71</v>
      </c>
      <c r="B105" s="8" t="s">
        <v>72</v>
      </c>
      <c r="C105" s="130" t="s">
        <v>73</v>
      </c>
      <c r="D105" s="130"/>
      <c r="E105" s="130"/>
      <c r="I105" s="2"/>
      <c r="J105" s="24"/>
      <c r="K105" s="54"/>
    </row>
    <row r="106" spans="1:11" x14ac:dyDescent="0.25">
      <c r="D106" s="31"/>
      <c r="E106"/>
      <c r="I106"/>
      <c r="J106"/>
    </row>
    <row r="107" spans="1:11" x14ac:dyDescent="0.25">
      <c r="D107" s="31"/>
      <c r="E107"/>
      <c r="I107"/>
      <c r="J107"/>
    </row>
    <row r="108" spans="1:11" x14ac:dyDescent="0.25">
      <c r="D108" s="31"/>
      <c r="E108"/>
      <c r="I108"/>
      <c r="J108"/>
    </row>
  </sheetData>
  <sheetProtection algorithmName="SHA-512" hashValue="6ylf6yt/ViRbU+mLDKvu/qJ+x5BDrV9L3Om53T7Dbf/RYXHr/ajIX3WlRaEoOy74sIpOuXS+gsSqmDreJf2xdQ==" saltValue="bMlgPfp6UGnHO5HBMz2pFQ==" spinCount="100000" sheet="1" formatCells="0" formatColumns="0" formatRows="0" selectLockedCells="1"/>
  <mergeCells count="172">
    <mergeCell ref="F50:H50"/>
    <mergeCell ref="A51:J51"/>
    <mergeCell ref="A52:J52"/>
    <mergeCell ref="F69:H69"/>
    <mergeCell ref="A62:A64"/>
    <mergeCell ref="B62:B63"/>
    <mergeCell ref="J54:J58"/>
    <mergeCell ref="F53:H53"/>
    <mergeCell ref="A80:J80"/>
    <mergeCell ref="F67:H67"/>
    <mergeCell ref="B59:B61"/>
    <mergeCell ref="C59:C61"/>
    <mergeCell ref="D59:D61"/>
    <mergeCell ref="E59:E61"/>
    <mergeCell ref="A65:J65"/>
    <mergeCell ref="F72:H72"/>
    <mergeCell ref="F68:H68"/>
    <mergeCell ref="F73:H73"/>
    <mergeCell ref="F74:H74"/>
    <mergeCell ref="F75:H75"/>
    <mergeCell ref="C62:C63"/>
    <mergeCell ref="D62:D63"/>
    <mergeCell ref="E62:E63"/>
    <mergeCell ref="J62:J63"/>
    <mergeCell ref="A81:A88"/>
    <mergeCell ref="B81:B88"/>
    <mergeCell ref="C81:C88"/>
    <mergeCell ref="D81:D88"/>
    <mergeCell ref="E81:E88"/>
    <mergeCell ref="J81:J88"/>
    <mergeCell ref="B71:B79"/>
    <mergeCell ref="C71:C79"/>
    <mergeCell ref="D71:D79"/>
    <mergeCell ref="E71:E79"/>
    <mergeCell ref="F71:H71"/>
    <mergeCell ref="J71:J79"/>
    <mergeCell ref="F83:H83"/>
    <mergeCell ref="A66:A79"/>
    <mergeCell ref="B66:B70"/>
    <mergeCell ref="C66:C70"/>
    <mergeCell ref="D66:D70"/>
    <mergeCell ref="E66:E70"/>
    <mergeCell ref="J66:J70"/>
    <mergeCell ref="F70:H70"/>
    <mergeCell ref="F76:H76"/>
    <mergeCell ref="F77:H77"/>
    <mergeCell ref="F78:H78"/>
    <mergeCell ref="F79:H79"/>
    <mergeCell ref="I1:J1"/>
    <mergeCell ref="I2:J2"/>
    <mergeCell ref="I3:J3"/>
    <mergeCell ref="I4:J4"/>
    <mergeCell ref="I5:J5"/>
    <mergeCell ref="I6:J6"/>
    <mergeCell ref="F16:H16"/>
    <mergeCell ref="A17:J17"/>
    <mergeCell ref="A18:A21"/>
    <mergeCell ref="F18:H18"/>
    <mergeCell ref="F19:H19"/>
    <mergeCell ref="A8:J8"/>
    <mergeCell ref="A10:D10"/>
    <mergeCell ref="E10:F10"/>
    <mergeCell ref="A11:D11"/>
    <mergeCell ref="E11:F11"/>
    <mergeCell ref="A12:D12"/>
    <mergeCell ref="E12:F12"/>
    <mergeCell ref="F21:H21"/>
    <mergeCell ref="F23:H23"/>
    <mergeCell ref="A13:D13"/>
    <mergeCell ref="E13:F13"/>
    <mergeCell ref="A14:D14"/>
    <mergeCell ref="E14:F14"/>
    <mergeCell ref="A15:D15"/>
    <mergeCell ref="E15:F15"/>
    <mergeCell ref="A22:A26"/>
    <mergeCell ref="F20:H20"/>
    <mergeCell ref="F22:H22"/>
    <mergeCell ref="F24:H24"/>
    <mergeCell ref="F25:H25"/>
    <mergeCell ref="F26:H26"/>
    <mergeCell ref="F33:H33"/>
    <mergeCell ref="F34:H34"/>
    <mergeCell ref="F35:H35"/>
    <mergeCell ref="F46:H46"/>
    <mergeCell ref="A45:A49"/>
    <mergeCell ref="F45:H45"/>
    <mergeCell ref="F47:H47"/>
    <mergeCell ref="F48:H48"/>
    <mergeCell ref="A41:A42"/>
    <mergeCell ref="F41:H41"/>
    <mergeCell ref="F42:H42"/>
    <mergeCell ref="A39:J39"/>
    <mergeCell ref="F40:H40"/>
    <mergeCell ref="A43:A44"/>
    <mergeCell ref="F43:H43"/>
    <mergeCell ref="F44:H44"/>
    <mergeCell ref="A32:A36"/>
    <mergeCell ref="F32:H32"/>
    <mergeCell ref="F36:H36"/>
    <mergeCell ref="A37:A38"/>
    <mergeCell ref="F38:H38"/>
    <mergeCell ref="F37:H37"/>
    <mergeCell ref="F49:H49"/>
    <mergeCell ref="A27:A31"/>
    <mergeCell ref="F27:H27"/>
    <mergeCell ref="F28:H28"/>
    <mergeCell ref="F29:H29"/>
    <mergeCell ref="F31:H31"/>
    <mergeCell ref="F30:H30"/>
    <mergeCell ref="A89:A94"/>
    <mergeCell ref="B89:B91"/>
    <mergeCell ref="C89:C91"/>
    <mergeCell ref="F62:H62"/>
    <mergeCell ref="A53:A61"/>
    <mergeCell ref="B54:B58"/>
    <mergeCell ref="C54:C58"/>
    <mergeCell ref="D54:D58"/>
    <mergeCell ref="E54:E58"/>
    <mergeCell ref="F85:H85"/>
    <mergeCell ref="F89:H89"/>
    <mergeCell ref="F90:H90"/>
    <mergeCell ref="F88:H88"/>
    <mergeCell ref="F64:H64"/>
    <mergeCell ref="F66:H66"/>
    <mergeCell ref="F81:H81"/>
    <mergeCell ref="F86:H86"/>
    <mergeCell ref="F87:H87"/>
    <mergeCell ref="C105:E105"/>
    <mergeCell ref="A95:J95"/>
    <mergeCell ref="A96:A97"/>
    <mergeCell ref="B96:B97"/>
    <mergeCell ref="C96:C97"/>
    <mergeCell ref="D96:D97"/>
    <mergeCell ref="E96:E97"/>
    <mergeCell ref="F96:H96"/>
    <mergeCell ref="J96:J97"/>
    <mergeCell ref="F97:H97"/>
    <mergeCell ref="C103:E103"/>
    <mergeCell ref="A99:A101"/>
    <mergeCell ref="F99:I99"/>
    <mergeCell ref="B100:B101"/>
    <mergeCell ref="C100:C101"/>
    <mergeCell ref="D100:D101"/>
    <mergeCell ref="E100:E101"/>
    <mergeCell ref="F100:H100"/>
    <mergeCell ref="A98:J98"/>
    <mergeCell ref="C104:E104"/>
    <mergeCell ref="F101:H101"/>
    <mergeCell ref="D89:D91"/>
    <mergeCell ref="E89:E91"/>
    <mergeCell ref="J89:J91"/>
    <mergeCell ref="F91:H91"/>
    <mergeCell ref="B92:B94"/>
    <mergeCell ref="C92:C94"/>
    <mergeCell ref="D92:D94"/>
    <mergeCell ref="F82:H82"/>
    <mergeCell ref="F84:H84"/>
    <mergeCell ref="E92:E94"/>
    <mergeCell ref="J92:J94"/>
    <mergeCell ref="F94:H94"/>
    <mergeCell ref="F92:H92"/>
    <mergeCell ref="F93:H93"/>
    <mergeCell ref="F63:H63"/>
    <mergeCell ref="F54:H54"/>
    <mergeCell ref="F55:H55"/>
    <mergeCell ref="F56:H56"/>
    <mergeCell ref="F59:H59"/>
    <mergeCell ref="J59:J61"/>
    <mergeCell ref="F58:H58"/>
    <mergeCell ref="F61:H61"/>
    <mergeCell ref="F60:H60"/>
    <mergeCell ref="F57:H57"/>
  </mergeCells>
  <conditionalFormatting sqref="E18:E54 J18:J54 E59:E62 J59:J66 E64:E66">
    <cfRule type="expression" dxfId="3" priority="3">
      <formula>AND(OR($E18&gt;110%,$E18&lt;90%),ISBLANK($J18))</formula>
    </cfRule>
  </conditionalFormatting>
  <conditionalFormatting sqref="E71:E76 J71:J76">
    <cfRule type="expression" dxfId="2" priority="2">
      <formula>AND(OR($E71&gt;110%,$E71&lt;90%),ISBLANK($J71))</formula>
    </cfRule>
  </conditionalFormatting>
  <conditionalFormatting sqref="E80:E100 J80:J101">
    <cfRule type="expression" dxfId="1" priority="1">
      <formula>AND(OR($E80&gt;110%,$E80&lt;90%),ISBLANK($J80))</formula>
    </cfRule>
  </conditionalFormatting>
  <conditionalFormatting sqref="I11:J15">
    <cfRule type="expression" dxfId="0" priority="5">
      <formula>AND(OR($I11&gt;110%,$I11&lt;90%),ISBLANK($J11))</formula>
    </cfRule>
  </conditionalFormatting>
  <pageMargins left="0.7" right="0.7" top="0.75" bottom="0.75" header="0.3" footer="0.3"/>
  <pageSetup paperSize="9" scale="58" fitToHeight="0" orientation="landscape" horizontalDpi="4294967294" verticalDpi="4294967294" r:id="rId1"/>
  <rowBreaks count="5" manualBreakCount="5">
    <brk id="15" max="9" man="1"/>
    <brk id="37" max="9" man="1"/>
    <brk id="49" max="9" man="1"/>
    <brk id="67" max="9" man="1"/>
    <brk id="9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KITOS įstaigos</vt:lpstr>
      <vt:lpstr>'KITOS įstaigos'!Print_Area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 Macijauskytė</dc:creator>
  <cp:keywords/>
  <dc:description/>
  <cp:lastModifiedBy>Eglė Deltuvaitė</cp:lastModifiedBy>
  <cp:revision/>
  <cp:lastPrinted>2026-01-23T12:22:12Z</cp:lastPrinted>
  <dcterms:created xsi:type="dcterms:W3CDTF">2019-05-23T09:01:06Z</dcterms:created>
  <dcterms:modified xsi:type="dcterms:W3CDTF">2026-01-23T12:33:53Z</dcterms:modified>
  <cp:category/>
  <cp:contentStatus/>
</cp:coreProperties>
</file>